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chal\Desktop\Rozpočty z KROSU\"/>
    </mc:Choice>
  </mc:AlternateContent>
  <bookViews>
    <workbookView xWindow="0" yWindow="0" windowWidth="0" windowHeight="0"/>
  </bookViews>
  <sheets>
    <sheet name="Rekapitulace stavby" sheetId="1" r:id="rId1"/>
    <sheet name="007_08_08_2025 - Střecha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'007_08_08_2025 - Střecha ...'!$C$89:$K$281</definedName>
    <definedName name="_xlnm.Print_Area" localSheetId="1">'007_08_08_2025 - Střecha ...'!$C$4:$J$37,'007_08_08_2025 - Střecha ...'!$C$43:$J$73,'007_08_08_2025 - Střecha ...'!$C$79:$K$281</definedName>
    <definedName name="_xlnm.Print_Titles" localSheetId="1">'007_08_08_2025 - Střecha ...'!$89:$89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" l="1" r="AY55"/>
  <c i="2" r="J35"/>
  <c r="J34"/>
  <c r="J33"/>
  <c i="1" r="AX55"/>
  <c i="2" r="BI280"/>
  <c r="BH280"/>
  <c r="BG280"/>
  <c r="BF280"/>
  <c r="T280"/>
  <c r="T279"/>
  <c r="R280"/>
  <c r="R279"/>
  <c r="P280"/>
  <c r="P279"/>
  <c r="BI276"/>
  <c r="BH276"/>
  <c r="BG276"/>
  <c r="BF276"/>
  <c r="T276"/>
  <c r="T275"/>
  <c r="R276"/>
  <c r="R275"/>
  <c r="P276"/>
  <c r="P275"/>
  <c r="BI272"/>
  <c r="BH272"/>
  <c r="BG272"/>
  <c r="BF272"/>
  <c r="T272"/>
  <c r="T271"/>
  <c r="R272"/>
  <c r="R271"/>
  <c r="P272"/>
  <c r="P271"/>
  <c r="BI268"/>
  <c r="BH268"/>
  <c r="BG268"/>
  <c r="BF268"/>
  <c r="T268"/>
  <c r="T267"/>
  <c r="R268"/>
  <c r="R267"/>
  <c r="P268"/>
  <c r="P267"/>
  <c r="BI264"/>
  <c r="BH264"/>
  <c r="BG264"/>
  <c r="BF264"/>
  <c r="T264"/>
  <c r="R264"/>
  <c r="P264"/>
  <c r="BI262"/>
  <c r="BH262"/>
  <c r="BG262"/>
  <c r="BF262"/>
  <c r="T262"/>
  <c r="R262"/>
  <c r="P262"/>
  <c r="BI256"/>
  <c r="BH256"/>
  <c r="BG256"/>
  <c r="BF256"/>
  <c r="T256"/>
  <c r="R256"/>
  <c r="P256"/>
  <c r="BI252"/>
  <c r="BH252"/>
  <c r="BG252"/>
  <c r="BF252"/>
  <c r="T252"/>
  <c r="R252"/>
  <c r="P252"/>
  <c r="BI249"/>
  <c r="BH249"/>
  <c r="BG249"/>
  <c r="BF249"/>
  <c r="T249"/>
  <c r="R249"/>
  <c r="P249"/>
  <c r="BI245"/>
  <c r="BH245"/>
  <c r="BG245"/>
  <c r="BF245"/>
  <c r="T245"/>
  <c r="T244"/>
  <c r="R245"/>
  <c r="R244"/>
  <c r="P245"/>
  <c r="P244"/>
  <c r="BI241"/>
  <c r="BH241"/>
  <c r="BG241"/>
  <c r="BF241"/>
  <c r="T241"/>
  <c r="T240"/>
  <c r="R241"/>
  <c r="R240"/>
  <c r="P241"/>
  <c r="P240"/>
  <c r="BI237"/>
  <c r="BH237"/>
  <c r="BG237"/>
  <c r="BF237"/>
  <c r="T237"/>
  <c r="T236"/>
  <c r="R237"/>
  <c r="R236"/>
  <c r="R235"/>
  <c r="P237"/>
  <c r="P236"/>
  <c r="BI232"/>
  <c r="BH232"/>
  <c r="BG232"/>
  <c r="BF232"/>
  <c r="T232"/>
  <c r="R232"/>
  <c r="P232"/>
  <c r="BI228"/>
  <c r="BH228"/>
  <c r="BG228"/>
  <c r="BF228"/>
  <c r="T228"/>
  <c r="R228"/>
  <c r="P228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T102"/>
  <c r="R103"/>
  <c r="R102"/>
  <c r="P103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J87"/>
  <c r="J86"/>
  <c r="F86"/>
  <c r="F84"/>
  <c r="E82"/>
  <c r="J51"/>
  <c r="J50"/>
  <c r="F50"/>
  <c r="F48"/>
  <c r="E46"/>
  <c r="J16"/>
  <c r="E16"/>
  <c r="F87"/>
  <c r="J15"/>
  <c r="J10"/>
  <c r="J84"/>
  <c i="1" r="L50"/>
  <c r="AM50"/>
  <c r="AM49"/>
  <c r="L49"/>
  <c r="AM47"/>
  <c r="L47"/>
  <c r="L45"/>
  <c r="L44"/>
  <c i="2" r="J217"/>
  <c r="J134"/>
  <c r="J116"/>
  <c r="BK166"/>
  <c r="J200"/>
  <c r="BK172"/>
  <c r="J272"/>
  <c r="J142"/>
  <c r="J252"/>
  <c r="BK96"/>
  <c r="J178"/>
  <c r="BK191"/>
  <c r="BK180"/>
  <c r="J280"/>
  <c r="BK245"/>
  <c r="J157"/>
  <c r="J256"/>
  <c r="J222"/>
  <c r="BK164"/>
  <c r="BK103"/>
  <c r="J262"/>
  <c r="J96"/>
  <c r="BK264"/>
  <c r="J245"/>
  <c r="BK241"/>
  <c r="BK131"/>
  <c r="J172"/>
  <c r="BK272"/>
  <c r="BK197"/>
  <c r="J110"/>
  <c r="J237"/>
  <c r="BK148"/>
  <c r="J93"/>
  <c r="J182"/>
  <c r="BK159"/>
  <c r="J118"/>
  <c r="J226"/>
  <c r="J159"/>
  <c r="J219"/>
  <c r="J120"/>
  <c r="BK214"/>
  <c r="BK249"/>
  <c r="BK161"/>
  <c r="F33"/>
  <c r="BK188"/>
  <c r="BK237"/>
  <c r="J99"/>
  <c r="BK155"/>
  <c r="J175"/>
  <c r="BK93"/>
  <c r="J151"/>
  <c r="BK200"/>
  <c r="BK194"/>
  <c r="BK206"/>
  <c r="J122"/>
  <c r="J268"/>
  <c r="BK157"/>
  <c r="BK222"/>
  <c r="J148"/>
  <c r="J212"/>
  <c r="BK256"/>
  <c r="BK232"/>
  <c r="BK125"/>
  <c r="BK107"/>
  <c r="BK219"/>
  <c r="BK268"/>
  <c r="BK226"/>
  <c r="J103"/>
  <c r="J131"/>
  <c r="J203"/>
  <c r="BK185"/>
  <c r="J209"/>
  <c r="J125"/>
  <c r="BK228"/>
  <c r="J166"/>
  <c r="F35"/>
  <c r="BK116"/>
  <c r="J276"/>
  <c r="J161"/>
  <c r="J264"/>
  <c r="J214"/>
  <c r="BK134"/>
  <c r="J191"/>
  <c r="BK209"/>
  <c r="BK120"/>
  <c r="J249"/>
  <c r="J136"/>
  <c r="BK178"/>
  <c r="BK182"/>
  <c r="BK142"/>
  <c r="BK151"/>
  <c r="BK168"/>
  <c r="J232"/>
  <c r="J155"/>
  <c r="J188"/>
  <c r="J170"/>
  <c r="J185"/>
  <c r="J180"/>
  <c r="BK128"/>
  <c r="J228"/>
  <c r="BK122"/>
  <c r="J168"/>
  <c r="J194"/>
  <c r="BK203"/>
  <c r="BK262"/>
  <c r="J128"/>
  <c r="J206"/>
  <c r="J164"/>
  <c r="BK212"/>
  <c r="BK118"/>
  <c r="J144"/>
  <c r="BK175"/>
  <c r="BK99"/>
  <c r="J241"/>
  <c r="BK170"/>
  <c r="BK110"/>
  <c r="BK280"/>
  <c r="BK139"/>
  <c r="BK252"/>
  <c r="BK136"/>
  <c r="BK276"/>
  <c r="BK144"/>
  <c i="1" r="AS54"/>
  <c i="2" r="BK217"/>
  <c r="J139"/>
  <c r="J197"/>
  <c r="J107"/>
  <c l="1" r="R261"/>
  <c r="P235"/>
  <c r="T235"/>
  <c r="R260"/>
  <c r="R115"/>
  <c r="R114"/>
  <c r="P92"/>
  <c r="P91"/>
  <c r="P106"/>
  <c r="P115"/>
  <c r="P114"/>
  <c r="R248"/>
  <c r="R92"/>
  <c r="R91"/>
  <c r="BK106"/>
  <c r="J106"/>
  <c r="J59"/>
  <c r="T106"/>
  <c r="T248"/>
  <c r="BK92"/>
  <c r="J92"/>
  <c r="J57"/>
  <c r="T92"/>
  <c r="T91"/>
  <c r="R106"/>
  <c r="P248"/>
  <c r="T115"/>
  <c r="T114"/>
  <c r="P261"/>
  <c r="P260"/>
  <c r="BK115"/>
  <c r="J115"/>
  <c r="J61"/>
  <c r="BK248"/>
  <c r="J248"/>
  <c r="J66"/>
  <c r="BK261"/>
  <c r="T261"/>
  <c r="T260"/>
  <c r="BK102"/>
  <c r="J102"/>
  <c r="J58"/>
  <c r="BK236"/>
  <c r="J236"/>
  <c r="J63"/>
  <c r="BK244"/>
  <c r="J244"/>
  <c r="J65"/>
  <c r="BK267"/>
  <c r="J267"/>
  <c r="J69"/>
  <c r="BK240"/>
  <c r="J240"/>
  <c r="J64"/>
  <c r="BK271"/>
  <c r="J271"/>
  <c r="J70"/>
  <c r="BK275"/>
  <c r="J275"/>
  <c r="J71"/>
  <c r="BK279"/>
  <c r="J279"/>
  <c r="J72"/>
  <c r="BE219"/>
  <c r="BE226"/>
  <c r="BE264"/>
  <c r="BE268"/>
  <c r="BE280"/>
  <c r="J48"/>
  <c r="F51"/>
  <c r="BE93"/>
  <c r="BE96"/>
  <c r="BE99"/>
  <c r="BE103"/>
  <c r="BE107"/>
  <c r="BE110"/>
  <c r="BE116"/>
  <c r="BE118"/>
  <c r="BE120"/>
  <c r="BE122"/>
  <c r="BE125"/>
  <c r="BE128"/>
  <c r="BE131"/>
  <c r="BE134"/>
  <c r="BE136"/>
  <c r="BE139"/>
  <c r="BE142"/>
  <c r="BE144"/>
  <c r="BE148"/>
  <c r="BE151"/>
  <c r="BE155"/>
  <c r="BE157"/>
  <c r="BE159"/>
  <c r="BE161"/>
  <c r="BE164"/>
  <c r="BE166"/>
  <c r="BE168"/>
  <c r="BE170"/>
  <c r="BE172"/>
  <c r="BE175"/>
  <c r="BE178"/>
  <c r="BE276"/>
  <c r="BE194"/>
  <c r="BE197"/>
  <c r="BE200"/>
  <c r="BE203"/>
  <c r="BE206"/>
  <c r="BE209"/>
  <c r="BE212"/>
  <c r="BE214"/>
  <c r="BE217"/>
  <c r="BE222"/>
  <c r="BE228"/>
  <c r="BE232"/>
  <c r="BE237"/>
  <c r="BE241"/>
  <c r="BE245"/>
  <c r="BE249"/>
  <c r="BE272"/>
  <c r="BE180"/>
  <c r="BE182"/>
  <c r="BE185"/>
  <c r="BE188"/>
  <c r="BE191"/>
  <c r="BE252"/>
  <c r="BE256"/>
  <c i="1" r="BB55"/>
  <c i="2" r="BE262"/>
  <c i="1" r="BD55"/>
  <c i="2" r="F32"/>
  <c i="1" r="BA55"/>
  <c r="BA54"/>
  <c r="AW54"/>
  <c r="AK30"/>
  <c i="2" r="J32"/>
  <c i="1" r="AW55"/>
  <c i="2" r="F34"/>
  <c i="1" r="BB54"/>
  <c r="AX54"/>
  <c r="BD54"/>
  <c r="W33"/>
  <c i="2" l="1" r="R90"/>
  <c r="BK260"/>
  <c r="J260"/>
  <c r="J67"/>
  <c r="T90"/>
  <c r="P90"/>
  <c i="1" r="AU55"/>
  <c r="BC55"/>
  <c i="2" r="BK114"/>
  <c r="J114"/>
  <c r="J60"/>
  <c r="J261"/>
  <c r="J68"/>
  <c r="BK91"/>
  <c r="BK235"/>
  <c r="J235"/>
  <c r="J62"/>
  <c r="J31"/>
  <c i="1" r="AV55"/>
  <c r="AT55"/>
  <c r="AU54"/>
  <c i="2" r="F31"/>
  <c i="1" r="AZ55"/>
  <c r="AZ54"/>
  <c r="W29"/>
  <c r="BC54"/>
  <c r="AY54"/>
  <c r="W30"/>
  <c r="W31"/>
  <c i="2" l="1" r="BK90"/>
  <c r="J90"/>
  <c r="J55"/>
  <c r="J91"/>
  <c r="J56"/>
  <c i="1" r="W32"/>
  <c r="AV54"/>
  <c r="AK29"/>
  <c i="2" l="1" r="J28"/>
  <c i="1" r="AG55"/>
  <c r="AG54"/>
  <c r="AK26"/>
  <c r="AT54"/>
  <c r="AN54"/>
  <c i="2" l="1" r="J37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<sst xmlns="http://schemas.openxmlformats.org/spreadsheetml/2006/main">
  <si>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</si>
  <si>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</si>
  <si>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</si>
  <si>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</si>
  <si>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</si>
  <si>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{5034d03e-ac5a-41b2-b3cc-def1c2fefb93}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</si>
  <si>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</si>
  <si>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</si>
  <si>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</si>
  <si>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</si>
  <si>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</si>
  <si>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</si>
  <si>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</si>
  <si>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</si>
  <si>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007_08_08_2025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</si>
  <si>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</si>
  <si>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</si>
  <si>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Střecha DPS Zábřeh- jímací soustava a uzemnění</t>
  </si>
  <si>
    <t>KSO:</t>
  </si>
  <si>
    <t/>
  </si>
  <si>
    <t>CC-CZ:</t>
  </si>
  <si>
    <t>Místo:</t>
  </si>
  <si>
    <t>Zábřeh</t>
  </si>
  <si>
    <t>Datum:</t>
  </si>
  <si>
    <t>15. 8. 2025</t>
  </si>
  <si>
    <t>Zadavatel:</t>
  </si>
  <si>
    <t>IČ:</t>
  </si>
  <si>
    <t>00303640</t>
  </si>
  <si>
    <t xml:space="preserve">Město Zábřeh </t>
  </si>
  <si>
    <t>DIČ:</t>
  </si>
  <si>
    <t>Účastník:</t>
  </si>
  <si>
    <t>Vyplň údaj</t>
  </si>
  <si>
    <t>Projektant:</t>
  </si>
  <si>
    <t>22269126</t>
  </si>
  <si>
    <t>elektrovševědi s.r.o.</t>
  </si>
  <si>
    <t>CZ22269126</t>
  </si>
  <si>
    <t>True</t>
  </si>
  <si>
    <t>Zpracovatel:</t>
  </si>
  <si>
    <t>Ing. Michal Zubík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</si>
  <si>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</si>
  <si>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</si>
  <si>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</si>
  <si>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</si>
  <si>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</si>
  <si>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</si>
  <si>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</si>
  <si>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</si>
  <si>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</si>
  <si>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</si>
  <si>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</si>
  <si>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</si>
  <si>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</si>
  <si>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</si>
  <si>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</si>
  <si>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</si>
  <si>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</si>
  <si>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</si>
  <si>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</si>
  <si>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</si>
  <si>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</si>
  <si>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</si>
  <si>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</si>
  <si>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</si>
  <si>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</si>
  <si>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</si>
  <si>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</si>
  <si>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</si>
  <si>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</si>
  <si>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</si>
  <si>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</si>
  <si>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</si>
  <si>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</si>
  <si>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</si>
  <si>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</si>
  <si>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</si>
  <si>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</si>
  <si>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</si>
  <si>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</si>
  <si>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</si>
  <si>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</si>
  <si>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</si>
  <si>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</si>
  <si>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</si>
  <si>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</si>
  <si>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</si>
  <si>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</si>
  <si>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</si>
  <si>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</si>
  <si>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</si>
  <si>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</si>
  <si>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</si>
  <si>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</si>
  <si>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</si>
  <si>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</si>
  <si>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</si>
  <si>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</si>
  <si>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</si>
  <si>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 xml:space="preserve">    58-M - Revize vyhrazených technických zařízení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</si>
  <si>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</si>
  <si>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</si>
  <si>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</si>
  <si>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</si>
  <si>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</si>
  <si>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</si>
  <si>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</si>
  <si>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</si>
  <si>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</si>
  <si>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</si>
  <si>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</si>
  <si>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</si>
  <si>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</si>
  <si>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</si>
  <si>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</si>
  <si>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</si>
  <si>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</si>
  <si>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</si>
  <si>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</si>
  <si>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</si>
  <si>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</si>
  <si>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</si>
  <si>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</si>
  <si>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</si>
  <si>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75</t>
  </si>
  <si>
    <t>K</t>
  </si>
  <si>
    <t>113106071R</t>
  </si>
  <si>
    <t>Rozebrání dlažeb a dílců při překopech inženýrských sítí s přemístěním hmot na vzdálenost do 3 m nebo s naložením na dopravní prostředek ručně vozovek a ploch, s jakoukoliv výplní spár ze zámkové dlažby s ložem z kameniva</t>
  </si>
  <si>
    <t>m2</t>
  </si>
  <si>
    <t>4</t>
  </si>
  <si>
    <t>647748527</t>
  </si>
  <si>
    <t>PP</t>
  </si>
  <si>
    <t>P</t>
  </si>
  <si>
    <t>Poznámka k položce:_x000d_
Dlažba kolem objektu.</t>
  </si>
  <si>
    <t>76</t>
  </si>
  <si>
    <t>121151104</t>
  </si>
  <si>
    <t>Sejmutí ornice strojně při souvislé ploše do 100 m2, tl. vrstvy přes 200 do 250 mm</t>
  </si>
  <si>
    <t>1803782796</t>
  </si>
  <si>
    <t>Sejmutí ornice/šterku strojně/ručně při souvislé ploše do 100 m2, tl. vrstvy přes 200 do 250 mm</t>
  </si>
  <si>
    <t>Poznámka k položce:_x000d_
V místech okapových chodníků a okolo objektů (sejmutí ornice, nebo štěrku okapového chodníku)</t>
  </si>
  <si>
    <t>132151102R</t>
  </si>
  <si>
    <t>Hloubení nezapažených rýh šířky do 800 mm strojně/ručně s urovnáním dna do předepsaného profilu a spádu v hornině třídy těžitelnosti I skupiny 1 a 2 přes 20 do 50 m3</t>
  </si>
  <si>
    <t>m3</t>
  </si>
  <si>
    <t>-1017021467</t>
  </si>
  <si>
    <t>Poznámka k položce:_x000d_
Vyhloubení rýhy sonda pro doplnění/napojení uzemnění u každého svodu</t>
  </si>
  <si>
    <t>5</t>
  </si>
  <si>
    <t>Komunikace pozemní</t>
  </si>
  <si>
    <t>78</t>
  </si>
  <si>
    <t>596212353</t>
  </si>
  <si>
    <t>Kladení dlažby z betonových zámkových dlaždic pozemních komunikací strojně s ložem z kameniva těženého nebo drceného tl. do 50 mm, s vyplněním spár, s dvojitým hutněním vibrováním a se smetením přebytečného materiálu na krajnici tl. 80 mm do 300 m2</t>
  </si>
  <si>
    <t>-1913096316</t>
  </si>
  <si>
    <t>Poznámka k položce:_x000d_
Zpětná pokládka rozebrané dlažby do původního chodníku.</t>
  </si>
  <si>
    <t>9</t>
  </si>
  <si>
    <t>Ostatní konstrukce a práce, bourání</t>
  </si>
  <si>
    <t>971035441R</t>
  </si>
  <si>
    <t>Vybourání vyřezání otvorů ve zdivu/podbití plochy do 0,25 m2, tl. do 300 mm</t>
  </si>
  <si>
    <t>kus</t>
  </si>
  <si>
    <t>-840671744</t>
  </si>
  <si>
    <t>Poznámka k položce:_x000d_
Otvory pro prostup podpůrných trubek a VVI vodičů v podbití, stěnách, dle umístění.</t>
  </si>
  <si>
    <t>3</t>
  </si>
  <si>
    <t>977311114</t>
  </si>
  <si>
    <t>Řezání stávajících betonových mazanin nevyztužených hl do 200 mm</t>
  </si>
  <si>
    <t>m</t>
  </si>
  <si>
    <t>CS ÚRS 2024 02</t>
  </si>
  <si>
    <t>343051500</t>
  </si>
  <si>
    <t>Řezání stávajících betonových mazanin bez vyztužení hloubky přes 150 do 200 mm</t>
  </si>
  <si>
    <t>Online PSC</t>
  </si>
  <si>
    <t>https://podminky.urs.cz/item/CS_URS_2024_02/977311114</t>
  </si>
  <si>
    <t>Poznámka k položce:_x000d_
Řezání do betonu v přední části pod dlažbou, pro drážku nového uzemnění.</t>
  </si>
  <si>
    <t>PSV</t>
  </si>
  <si>
    <t>Práce a dodávky PSV</t>
  </si>
  <si>
    <t>741</t>
  </si>
  <si>
    <t>Elektroinstalace - silnoproud</t>
  </si>
  <si>
    <t>51</t>
  </si>
  <si>
    <t>741112333</t>
  </si>
  <si>
    <t>Montáž krabic pancéřových bez napojení na trubky a lišty a demontáže a montáže víčka rozvodek se zapojením vodičů na svorkovnici kovových čtyřhranných s ochrannou svorkou, vel. 180x180 mm</t>
  </si>
  <si>
    <t>16</t>
  </si>
  <si>
    <t>-1404936447</t>
  </si>
  <si>
    <t>52</t>
  </si>
  <si>
    <t>M</t>
  </si>
  <si>
    <t>1000300317R</t>
  </si>
  <si>
    <t xml:space="preserve">krabice pro zkušební svorky (se svorkou) </t>
  </si>
  <si>
    <t>32</t>
  </si>
  <si>
    <t>-1443378007</t>
  </si>
  <si>
    <t>krabice pro zkušební svorky (se svorkou) 230x150x120mmlitina, barva černá</t>
  </si>
  <si>
    <t>741130007R</t>
  </si>
  <si>
    <t>Ukončení vodič izolovaný do 25 mm2 v rozváděči nebo na přístroji</t>
  </si>
  <si>
    <t>-1284848058</t>
  </si>
  <si>
    <t>Ukončení vodičů izolovaných s označením a zapojením k jímači nebo na zkušební svorku průřezu izolovaného vodiče do 25 mm2</t>
  </si>
  <si>
    <t>1030039337R</t>
  </si>
  <si>
    <t>Sada - Připojovací členy + montážní materiál pro vodič VVI dlouhý, D 23mm šedý - uvnitř nosné trubky</t>
  </si>
  <si>
    <t>-1600691758</t>
  </si>
  <si>
    <t>Poznámka k položce:_x000d_
Pro zajištění oblasti koncovky uvnitř nosné trubky a k uzemnění</t>
  </si>
  <si>
    <t>79</t>
  </si>
  <si>
    <t>1030039338R</t>
  </si>
  <si>
    <t>2134510964</t>
  </si>
  <si>
    <t>Připojovací prvek + montážní materiál pro vodič VVI dlouhý, D 23mm šedý - vně podpůrné trubky</t>
  </si>
  <si>
    <t>80</t>
  </si>
  <si>
    <t>1030039339R</t>
  </si>
  <si>
    <t>1735632896</t>
  </si>
  <si>
    <t>Připojovací prvek + montážní materiál pro vodič VVI dlouhý, D 23mm šedý - na uzemnění</t>
  </si>
  <si>
    <t>6</t>
  </si>
  <si>
    <t>741322012</t>
  </si>
  <si>
    <t>Montáž svodiče bleskových proudů nn typ 1 třípólových impulzní proud do 100 kA se zapojením vodičů</t>
  </si>
  <si>
    <t>1186071020</t>
  </si>
  <si>
    <t>Montáž přepěťových ochran nn se zapojením vodičů svodiče bleskových proudů - typ 1 třípólových, pro impulsní proud do 100 kA</t>
  </si>
  <si>
    <t>https://podminky.urs.cz/item/CS_URS_2024_02/741322012</t>
  </si>
  <si>
    <t>7</t>
  </si>
  <si>
    <t>10.066.298R</t>
  </si>
  <si>
    <t>Svodič T1+T2</t>
  </si>
  <si>
    <t>1138686196</t>
  </si>
  <si>
    <t>8</t>
  </si>
  <si>
    <t>741410021</t>
  </si>
  <si>
    <t>Montáž pásku uzemňovacího průřezu do 120 mm2 v městské zástavbě v zemi</t>
  </si>
  <si>
    <t>-508401813</t>
  </si>
  <si>
    <t>Montáž uzemňovacího vedení s upevněním, propojením a připojením pomocí svorek v zemi s izolací spojů pásku průřezu do 120 mm2 v městské zástavbě</t>
  </si>
  <si>
    <t>https://podminky.urs.cz/item/CS_URS_2024_02/741410021</t>
  </si>
  <si>
    <t>35442143</t>
  </si>
  <si>
    <t>pás zemnící 30x3,5mm nerez</t>
  </si>
  <si>
    <t>kg</t>
  </si>
  <si>
    <t>1409269772</t>
  </si>
  <si>
    <t>VV</t>
  </si>
  <si>
    <t>11,9047619047619*0,84 'Přepočtené koeficientem množství</t>
  </si>
  <si>
    <t>10</t>
  </si>
  <si>
    <t>741410041</t>
  </si>
  <si>
    <t>Montáž uzemňovacího vedení s upevněním, propojením a připojením pomocí svorek v zemi s izolací spojů drátu nebo lana Ø do 10 mm v městské zástavbě</t>
  </si>
  <si>
    <t>-658994585</t>
  </si>
  <si>
    <t>11</t>
  </si>
  <si>
    <t>35442137</t>
  </si>
  <si>
    <t>drát D 10mm nerez</t>
  </si>
  <si>
    <t>-1062716267</t>
  </si>
  <si>
    <t>Poznámka k položce:_x000d_
Vývod z uzemňovacího pásku do zkušební svorky.</t>
  </si>
  <si>
    <t>25*0,62 'Přepočtené koeficientem množství</t>
  </si>
  <si>
    <t>741420001</t>
  </si>
  <si>
    <t>Montáž hromosvodného vedení svodových drátů nebo lan s podpěrami, Ø do 10 mm</t>
  </si>
  <si>
    <t>-1984381391</t>
  </si>
  <si>
    <t>Poznámka k položce:_x000d_
pospojení kovových atik, prvků střechy a jímačů</t>
  </si>
  <si>
    <t>13</t>
  </si>
  <si>
    <t>35441077</t>
  </si>
  <si>
    <t>drát D 8mm AlMgSi</t>
  </si>
  <si>
    <t>820522066</t>
  </si>
  <si>
    <t>Poznámka k položce:_x000d_
Doplnění pospojení jímačů na stávající jímací soustavu.</t>
  </si>
  <si>
    <t>12*0,14 'Přepočtené koeficientem množství</t>
  </si>
  <si>
    <t>14</t>
  </si>
  <si>
    <t>741420002</t>
  </si>
  <si>
    <t>Montáž hromosvodného vedení svodových drátů nebo lan s podpěrami, Ø přes 10 mm</t>
  </si>
  <si>
    <t>1008350262</t>
  </si>
  <si>
    <t>15</t>
  </si>
  <si>
    <t>1993219R</t>
  </si>
  <si>
    <t xml:space="preserve">VVI dlouhý šedý - vysokonapěťový vodič izolovaný dlouhý, šedý  23MM</t>
  </si>
  <si>
    <t>-1445088894</t>
  </si>
  <si>
    <t>741420020</t>
  </si>
  <si>
    <t>Montáž hromosvodného vedení svorek s jedním šroubem</t>
  </si>
  <si>
    <t>-667162719</t>
  </si>
  <si>
    <t>17</t>
  </si>
  <si>
    <t>1675250</t>
  </si>
  <si>
    <t>KRIZOVA SVORKA NEREZ pásek/drát</t>
  </si>
  <si>
    <t>1810119550</t>
  </si>
  <si>
    <t>Poznámka k položce:_x000d_
spojení uzemnění pásek/drát</t>
  </si>
  <si>
    <t>19</t>
  </si>
  <si>
    <t>1233482R</t>
  </si>
  <si>
    <t>SVORKA UNIVRZ. AL 8-10MM drát/drát pro AlMgSI</t>
  </si>
  <si>
    <t>-6361406</t>
  </si>
  <si>
    <t>20</t>
  </si>
  <si>
    <t>1321470</t>
  </si>
  <si>
    <t>UNI-ZKUSEBNI SVORKA NEREZ 200 KA 459200</t>
  </si>
  <si>
    <t>-1486350434</t>
  </si>
  <si>
    <t>55</t>
  </si>
  <si>
    <t>741420021</t>
  </si>
  <si>
    <t>Montáž hromosvodného vedení svorek se 2 šrouby</t>
  </si>
  <si>
    <t>-901635788</t>
  </si>
  <si>
    <t>81</t>
  </si>
  <si>
    <t>1387543R</t>
  </si>
  <si>
    <t>PODPERA VEDENI PRO VODIC VVI SE VZPĚROU - STŘEŠNÍ DRŽÁK (sedlové střechy)</t>
  </si>
  <si>
    <t>1708543198</t>
  </si>
  <si>
    <t>56</t>
  </si>
  <si>
    <t>1000300370R</t>
  </si>
  <si>
    <t>Podpěra vedení PA šedá pro vodiče vysokonapěťové izolované s plastovou základnou nerez</t>
  </si>
  <si>
    <t>-594447262</t>
  </si>
  <si>
    <t>Podpěra vedení PA šedá pro vodiče vysokonapěťové izolované s plastovou základnou pro montáž do stěny</t>
  </si>
  <si>
    <t>Poznámka k položce:_x000d_
Podpěra pro vedení svodů do stěny, uchcení po 0,5m</t>
  </si>
  <si>
    <t>741420083</t>
  </si>
  <si>
    <t>Montáž vedení hromosvodné-štítek k označení svodu</t>
  </si>
  <si>
    <t>1349852022</t>
  </si>
  <si>
    <t>Montáž hromosvodného vedení doplňků štítků k označení svodů</t>
  </si>
  <si>
    <t>https://podminky.urs.cz/item/CS_URS_2024_02/741420083</t>
  </si>
  <si>
    <t>22</t>
  </si>
  <si>
    <t>35442110</t>
  </si>
  <si>
    <t>štítek plastový - čísla svodů</t>
  </si>
  <si>
    <t>-1325110247</t>
  </si>
  <si>
    <t>23</t>
  </si>
  <si>
    <t>35442115</t>
  </si>
  <si>
    <t>štítek plastový - uzemnění</t>
  </si>
  <si>
    <t>-47576583</t>
  </si>
  <si>
    <t>24</t>
  </si>
  <si>
    <t>741420101R</t>
  </si>
  <si>
    <t>Montáž držáků podpůrné trubky do zdiva</t>
  </si>
  <si>
    <t>63027400</t>
  </si>
  <si>
    <t>Montáž držáků podpůrné trubky do zdiva/na trubku/do dřeva</t>
  </si>
  <si>
    <t>Poznámka k položce:_x000d_
montáž dle PD (do zdiva na fasádě, na trubku antény, do krovů, trámů, nebo na dřevěnou konstrukci v půdním prostoru)</t>
  </si>
  <si>
    <t>25</t>
  </si>
  <si>
    <t>1030038190R</t>
  </si>
  <si>
    <t xml:space="preserve">Úchyt na stěnu nerez s příložkou pro trubku D 50mm  pro VVi</t>
  </si>
  <si>
    <t>-969717763</t>
  </si>
  <si>
    <t xml:space="preserve">Úchyt na stěnu nerez s příložkou pro trubku D 50mm  pro HVI</t>
  </si>
  <si>
    <t>Poznámka k položce:_x000d_
Uchycení podpůrné trubky</t>
  </si>
  <si>
    <t>26</t>
  </si>
  <si>
    <t>741421811</t>
  </si>
  <si>
    <t>Demontáž hromosvodného vedení bez zachování funkčnosti svodových drátů nebo lan kolmého svodu, průměru do 8 mm</t>
  </si>
  <si>
    <t>1377207942</t>
  </si>
  <si>
    <t>Poznámka k položce:_x000d_
Demontáž AlMgSi svodů č.4 a č.5, ale se zachováním materiálu pro využití na pospojení na střeše.</t>
  </si>
  <si>
    <t>31</t>
  </si>
  <si>
    <t>741421863R</t>
  </si>
  <si>
    <t>Demontáž hromosvodného vedení podpěr svislého vedení zazděného</t>
  </si>
  <si>
    <t>1153677895</t>
  </si>
  <si>
    <t>Poznámka k položce:_x000d_
Demontáž stávajícíh svodů v místech nových svodů VVI</t>
  </si>
  <si>
    <t>741430012</t>
  </si>
  <si>
    <t>Montáž tyč jímací délky přes 3 m na stojan</t>
  </si>
  <si>
    <t>781340039</t>
  </si>
  <si>
    <t>Montáž jímacích tyčí délky přes 3 m, na stojan</t>
  </si>
  <si>
    <t>https://podminky.urs.cz/item/CS_URS_2024_02/741430012</t>
  </si>
  <si>
    <t>33</t>
  </si>
  <si>
    <t>1327915R</t>
  </si>
  <si>
    <t>Podpůrná trubka D 50mm L 3200mm GFK/AL s jímače D 10mm L 1000mm</t>
  </si>
  <si>
    <t>-818754364</t>
  </si>
  <si>
    <t xml:space="preserve">Poznámka k položce:_x000d_
Podpůrná trubka D=50mm, L=3200mm, s jímačem D=10mm, L=1000mm </t>
  </si>
  <si>
    <t>34</t>
  </si>
  <si>
    <t>1030039333R</t>
  </si>
  <si>
    <t xml:space="preserve">Podpůrná trubka D 50mm L 4700mm GFK/Al s jímačem D 10mm L 2500mm </t>
  </si>
  <si>
    <t>377593952</t>
  </si>
  <si>
    <t xml:space="preserve">Poznámka k položce:_x000d_
Podpůrná trubka D=50mm, L=4200mm, s jímačem D=10mm, L=2500mm </t>
  </si>
  <si>
    <t>30</t>
  </si>
  <si>
    <t>1000300402R</t>
  </si>
  <si>
    <t>Sada pro připojení vodičů VVI 4 x D 20 mm, pro vodiče VVI dlouý šedý na podpůrné trubce</t>
  </si>
  <si>
    <t>174185143</t>
  </si>
  <si>
    <t>Poznámka k položce:_x000d_
Pro uložení vodiče VVi na podpůrné trubce</t>
  </si>
  <si>
    <t>83</t>
  </si>
  <si>
    <t>60511012</t>
  </si>
  <si>
    <t>řezivo jehličnaté deskové neopracované střed</t>
  </si>
  <si>
    <t>CS ÚRS 2025 01</t>
  </si>
  <si>
    <t>-192793766</t>
  </si>
  <si>
    <t>Poznámka k položce:_x000d_
Dřevěné desky do půdního prostoru pro konstrukci na uchycení jímačů pomocí držáku do stěny</t>
  </si>
  <si>
    <t>84</t>
  </si>
  <si>
    <t>741440031</t>
  </si>
  <si>
    <t>Montáž tyč zemnicí dl do 2 m</t>
  </si>
  <si>
    <t>-1212843670</t>
  </si>
  <si>
    <t>Montáž zemnicích desek a tyčí s připojením na svodové nebo uzemňovací vedení bez příslušenství tyčí, délky do 2 m</t>
  </si>
  <si>
    <t>https://podminky.urs.cz/item/CS_URS_2025_01/741440031</t>
  </si>
  <si>
    <t>85</t>
  </si>
  <si>
    <t>35442128</t>
  </si>
  <si>
    <t>tyč zemnící 2 m FeZn se svorkou</t>
  </si>
  <si>
    <t>-320026348</t>
  </si>
  <si>
    <t>35</t>
  </si>
  <si>
    <t>741450006</t>
  </si>
  <si>
    <t>Montáž svorky pro vyrovnání potenciálu pro vodivé upevnění</t>
  </si>
  <si>
    <t>521597094</t>
  </si>
  <si>
    <t>Montáž prvků pro vyrovnání potenciálu svorky pro vodivé upevnění</t>
  </si>
  <si>
    <t>https://podminky.urs.cz/item/CS_URS_2024_02/741450006</t>
  </si>
  <si>
    <t>73</t>
  </si>
  <si>
    <t>1000300378R</t>
  </si>
  <si>
    <t>PA svorka nerez pro vodič VVI dlouhý šedý, D 20-23mm</t>
  </si>
  <si>
    <t>-920233486</t>
  </si>
  <si>
    <t>70</t>
  </si>
  <si>
    <t>741810003</t>
  </si>
  <si>
    <t>Celková prohlídka elektrického rozvodu a zařízení přes 0,5 do 1 milionu Kč</t>
  </si>
  <si>
    <t>-728475954</t>
  </si>
  <si>
    <t>Zkoušky a prohlídky elektrických rozvodů a zařízení celková prohlídka a vyhotovení revizní zprávy pro objem montážních prací přes 500 do 1000 tis. Kč</t>
  </si>
  <si>
    <t>https://podminky.urs.cz/item/CS_URS_2025_01/741810003</t>
  </si>
  <si>
    <t>67</t>
  </si>
  <si>
    <t>741990014</t>
  </si>
  <si>
    <t>Zhotovení otvor kruhový D přes 42 do 60 mm</t>
  </si>
  <si>
    <t>-2054820772</t>
  </si>
  <si>
    <t>Ostatní doplňkové práce elektromontážní zhotovení otvorů v plechu tl. do 4 mm kruhových, Ø přes 42 do 60 mm</t>
  </si>
  <si>
    <t>https://podminky.urs.cz/item/CS_URS_2024_02/741990014</t>
  </si>
  <si>
    <t>Poznámka k položce:_x000d_
Vytvoření otvorů ve střešním plášti pro podpůrné trubky a vodiče VVI</t>
  </si>
  <si>
    <t>68</t>
  </si>
  <si>
    <t>55350115</t>
  </si>
  <si>
    <t>průchodka manžetová D 32-76mm</t>
  </si>
  <si>
    <t>528141798</t>
  </si>
  <si>
    <t>69</t>
  </si>
  <si>
    <t>741990031</t>
  </si>
  <si>
    <t>Zakrytí otvor kruhový D do 100 mm</t>
  </si>
  <si>
    <t>-927802621</t>
  </si>
  <si>
    <t>Ostatní doplňkové práce elektromontážní zakrytí otvorů kruhových, Ø do 100 mm</t>
  </si>
  <si>
    <t>https://podminky.urs.cz/item/CS_URS_2024_02/741990031</t>
  </si>
  <si>
    <t>Poznámka k položce:_x000d_
Zapravení otvorů po podpůrnách trubkách ve střešním plášti, nebo v podbití střechy</t>
  </si>
  <si>
    <t>38</t>
  </si>
  <si>
    <t>998741101</t>
  </si>
  <si>
    <t>Přesun hmot tonážní pro silnoproud v objektech v do 6 m</t>
  </si>
  <si>
    <t>t</t>
  </si>
  <si>
    <t>1250205118</t>
  </si>
  <si>
    <t>Přesun hmot pro silnoproud stanovený z hmotnosti přesunovaného materiálu vodorovná dopravní vzdálenost do 50 m základní v objektech výšky do 6 m</t>
  </si>
  <si>
    <t>https://podminky.urs.cz/item/CS_URS_2024_02/998741101</t>
  </si>
  <si>
    <t>Práce a dodávky M</t>
  </si>
  <si>
    <t>21-M</t>
  </si>
  <si>
    <t>Elektromontáže</t>
  </si>
  <si>
    <t>39</t>
  </si>
  <si>
    <t>218220201</t>
  </si>
  <si>
    <t>Demontáž hromosvodného vedení jímacích tyčí délky do 3 m ze střešního hřebenu</t>
  </si>
  <si>
    <t>64</t>
  </si>
  <si>
    <t>-2009782544</t>
  </si>
  <si>
    <t>Poznámka k položce:_x000d_
Demontáž tyčí pomocných jímačů stávajících na hřebenech střechy, se zachováním funkčnosti, odevzdat investorovi.</t>
  </si>
  <si>
    <t>46-M</t>
  </si>
  <si>
    <t>Zemní práce při extr.mont.pracích</t>
  </si>
  <si>
    <t>40</t>
  </si>
  <si>
    <t>460411121</t>
  </si>
  <si>
    <t>Zásyp jam strojně s uložením výkopku ve vrstvách a urovnáním povrchu s přemístění sypaniny ze vzdálenosti do 10 m se zhutněním z horniny třídy těžitelnosti I skupiny 1 a 2</t>
  </si>
  <si>
    <t>-612945945</t>
  </si>
  <si>
    <t>Poznámka k položce:_x000d_
Zásyp a urovnání výkopu s uvedením do původního stavu.</t>
  </si>
  <si>
    <t>58-M</t>
  </si>
  <si>
    <t>Revize vyhrazených technických zařízení</t>
  </si>
  <si>
    <t>41</t>
  </si>
  <si>
    <t>580105063</t>
  </si>
  <si>
    <t>Měření zemního odporu přes 8 svodů</t>
  </si>
  <si>
    <t>měření</t>
  </si>
  <si>
    <t>1335090925</t>
  </si>
  <si>
    <t>Hromosvody měření zemního odporu svodu přes 8 svodů</t>
  </si>
  <si>
    <t>https://podminky.urs.cz/item/CS_URS_2024_02/580105063</t>
  </si>
  <si>
    <t>HZS</t>
  </si>
  <si>
    <t>Hodinové zúčtovací sazby</t>
  </si>
  <si>
    <t>42</t>
  </si>
  <si>
    <t>HZS1341</t>
  </si>
  <si>
    <t>Hodinová zúčtovací sazba lešenář</t>
  </si>
  <si>
    <t>hod</t>
  </si>
  <si>
    <t>512</t>
  </si>
  <si>
    <t>-1760999867</t>
  </si>
  <si>
    <t>Hodinové zúčtovací sazby profesí HSV provádění konstrukcí lešenář</t>
  </si>
  <si>
    <t>https://podminky.urs.cz/item/CS_URS_2024_02/HZS1341</t>
  </si>
  <si>
    <t>43</t>
  </si>
  <si>
    <t>HZS2232</t>
  </si>
  <si>
    <t>Hodinová zúčtovací sazba elektrikář odborný</t>
  </si>
  <si>
    <t>2120547588</t>
  </si>
  <si>
    <t>Hodinové zúčtovací sazby profesí PSV provádění stavebních instalací elektrikář odborný</t>
  </si>
  <si>
    <t>https://podminky.urs.cz/item/CS_URS_2024_02/HZS2232</t>
  </si>
  <si>
    <t>Poznámka k položce:_x000d_
Montáže podpůrných trubek v půdním prostoru, Montáž doplňkových konstrukcí.</t>
  </si>
  <si>
    <t>44</t>
  </si>
  <si>
    <t>HZS4132</t>
  </si>
  <si>
    <t>Hodinová zúčtovací sazba jeřábník specialista</t>
  </si>
  <si>
    <t>-1908644588</t>
  </si>
  <si>
    <t>Hodinové zúčtovací sazby ostatních profesí obsluha stavebních strojů a zařízení jeřábník specialista</t>
  </si>
  <si>
    <t>https://podminky.urs.cz/item/CS_URS_2024_02/HZS4132</t>
  </si>
  <si>
    <t>Poznámka k položce:_x000d_
Ovládání plošiny</t>
  </si>
  <si>
    <t>VRN</t>
  </si>
  <si>
    <t>Vedlejší rozpočtové náklady</t>
  </si>
  <si>
    <t>VRN1</t>
  </si>
  <si>
    <t>Průzkumné, geodetické a projektové práce</t>
  </si>
  <si>
    <t>46</t>
  </si>
  <si>
    <t>013254000R</t>
  </si>
  <si>
    <t>Dokumentace skutečného provedení stavby</t>
  </si>
  <si>
    <t>1024</t>
  </si>
  <si>
    <t>-1899981338</t>
  </si>
  <si>
    <t>72</t>
  </si>
  <si>
    <t>013254001R</t>
  </si>
  <si>
    <t>-1302157987</t>
  </si>
  <si>
    <t>Dokumentace dílenská</t>
  </si>
  <si>
    <t>Poznámka k položce:_x000d_
Dokumentace s konkrétními typy materiálů a výrobců splňujících požadavky zadávací dokumentace</t>
  </si>
  <si>
    <t>VRN3</t>
  </si>
  <si>
    <t>Zařízení staveniště</t>
  </si>
  <si>
    <t>47</t>
  </si>
  <si>
    <t>035002000R</t>
  </si>
  <si>
    <t>Pronájem ploch, objektů</t>
  </si>
  <si>
    <t>…</t>
  </si>
  <si>
    <t>-799457401</t>
  </si>
  <si>
    <t>Pronájem plošin, lešení</t>
  </si>
  <si>
    <t>Poznámka k položce:_x000d_
pronájem lešení pro montáže podpůrných trubek do zdiva, následně s připevněním VVI do stěny ke zkušební svorce. + vše potřebné k montážím jímací soustavy.</t>
  </si>
  <si>
    <t>VRN4</t>
  </si>
  <si>
    <t>Inženýrská činnost</t>
  </si>
  <si>
    <t>48</t>
  </si>
  <si>
    <t>041103000</t>
  </si>
  <si>
    <t>Autorský dozor projektanta</t>
  </si>
  <si>
    <t>-1969012727</t>
  </si>
  <si>
    <t>https://podminky.urs.cz/item/CS_URS_2024_02/041103000</t>
  </si>
  <si>
    <t>VRN6</t>
  </si>
  <si>
    <t>Územní vlivy</t>
  </si>
  <si>
    <t>74</t>
  </si>
  <si>
    <t>063303000R</t>
  </si>
  <si>
    <t>Práce ve výškách, v hloubkách</t>
  </si>
  <si>
    <t>1963598296</t>
  </si>
  <si>
    <t>Poznámka k položce:_x000d_
hodinová sazba za přípravu na práci ve výškách (postroje, jištění a zabezpečení prací na střeše).</t>
  </si>
  <si>
    <t>VRN9</t>
  </si>
  <si>
    <t>Ostatní náklady</t>
  </si>
  <si>
    <t>50</t>
  </si>
  <si>
    <t>VRN.4</t>
  </si>
  <si>
    <t>Spolupráce s ostatními profesemi</t>
  </si>
  <si>
    <t>-1594743224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</si>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</sst>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77311114" TargetMode="External" /><Relationship Id="rId2" Type="http://schemas.openxmlformats.org/officeDocument/2006/relationships/hyperlink" Target="https://podminky.urs.cz/item/CS_URS_2024_02/741322012" TargetMode="External" /><Relationship Id="rId3" Type="http://schemas.openxmlformats.org/officeDocument/2006/relationships/hyperlink" Target="https://podminky.urs.cz/item/CS_URS_2024_02/741410021" TargetMode="External" /><Relationship Id="rId4" Type="http://schemas.openxmlformats.org/officeDocument/2006/relationships/hyperlink" Target="https://podminky.urs.cz/item/CS_URS_2024_02/741420083" TargetMode="External" /><Relationship Id="rId5" Type="http://schemas.openxmlformats.org/officeDocument/2006/relationships/hyperlink" Target="https://podminky.urs.cz/item/CS_URS_2024_02/741430012" TargetMode="External" /><Relationship Id="rId6" Type="http://schemas.openxmlformats.org/officeDocument/2006/relationships/hyperlink" Target="https://podminky.urs.cz/item/CS_URS_2025_01/741440031" TargetMode="External" /><Relationship Id="rId7" Type="http://schemas.openxmlformats.org/officeDocument/2006/relationships/hyperlink" Target="https://podminky.urs.cz/item/CS_URS_2024_02/741450006" TargetMode="External" /><Relationship Id="rId8" Type="http://schemas.openxmlformats.org/officeDocument/2006/relationships/hyperlink" Target="https://podminky.urs.cz/item/CS_URS_2025_01/741810003" TargetMode="External" /><Relationship Id="rId9" Type="http://schemas.openxmlformats.org/officeDocument/2006/relationships/hyperlink" Target="https://podminky.urs.cz/item/CS_URS_2024_02/741990014" TargetMode="External" /><Relationship Id="rId10" Type="http://schemas.openxmlformats.org/officeDocument/2006/relationships/hyperlink" Target="https://podminky.urs.cz/item/CS_URS_2024_02/741990031" TargetMode="External" /><Relationship Id="rId11" Type="http://schemas.openxmlformats.org/officeDocument/2006/relationships/hyperlink" Target="https://podminky.urs.cz/item/CS_URS_2024_02/998741101" TargetMode="External" /><Relationship Id="rId12" Type="http://schemas.openxmlformats.org/officeDocument/2006/relationships/hyperlink" Target="https://podminky.urs.cz/item/CS_URS_2024_02/580105063" TargetMode="External" /><Relationship Id="rId13" Type="http://schemas.openxmlformats.org/officeDocument/2006/relationships/hyperlink" Target="https://podminky.urs.cz/item/CS_URS_2024_02/HZS1341" TargetMode="External" /><Relationship Id="rId14" Type="http://schemas.openxmlformats.org/officeDocument/2006/relationships/hyperlink" Target="https://podminky.urs.cz/item/CS_URS_2024_02/HZS2232" TargetMode="External" /><Relationship Id="rId15" Type="http://schemas.openxmlformats.org/officeDocument/2006/relationships/hyperlink" Target="https://podminky.urs.cz/item/CS_URS_2024_02/HZS4132" TargetMode="External" /><Relationship Id="rId16" Type="http://schemas.openxmlformats.org/officeDocument/2006/relationships/hyperlink" Target="https://podminky.urs.cz/item/CS_URS_2024_02/041103000" TargetMode="External" /><Relationship Id="rId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36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40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41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42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43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44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45</v>
      </c>
      <c r="E29" s="47"/>
      <c r="F29" s="32" t="s">
        <v>46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47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48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49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50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51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52</v>
      </c>
      <c r="U35" s="54"/>
      <c r="V35" s="54"/>
      <c r="W35" s="54"/>
      <c r="X35" s="56" t="s">
        <v>53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54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007_08_08_2025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Střecha DPS Zábřeh- jímací soustava a uzemnění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Zábřeh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15. 8. 2025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Město Zábřeh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32</v>
      </c>
      <c r="AJ49" s="40"/>
      <c r="AK49" s="40"/>
      <c r="AL49" s="40"/>
      <c r="AM49" s="73" t="str">
        <f>IF(E17="","",E17)</f>
        <v>elektrovševědi s.r.o.</v>
      </c>
      <c r="AN49" s="64"/>
      <c r="AO49" s="64"/>
      <c r="AP49" s="64"/>
      <c r="AQ49" s="40"/>
      <c r="AR49" s="44"/>
      <c r="AS49" s="74" t="s">
        <v>55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30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37</v>
      </c>
      <c r="AJ50" s="40"/>
      <c r="AK50" s="40"/>
      <c r="AL50" s="40"/>
      <c r="AM50" s="73" t="str">
        <f>IF(E20="","",E20)</f>
        <v>Ing. Michal Zubík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56</v>
      </c>
      <c r="D52" s="87"/>
      <c r="E52" s="87"/>
      <c r="F52" s="87"/>
      <c r="G52" s="87"/>
      <c r="H52" s="88"/>
      <c r="I52" s="89" t="s">
        <v>57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58</v>
      </c>
      <c r="AH52" s="87"/>
      <c r="AI52" s="87"/>
      <c r="AJ52" s="87"/>
      <c r="AK52" s="87"/>
      <c r="AL52" s="87"/>
      <c r="AM52" s="87"/>
      <c r="AN52" s="89" t="s">
        <v>59</v>
      </c>
      <c r="AO52" s="87"/>
      <c r="AP52" s="87"/>
      <c r="AQ52" s="91" t="s">
        <v>60</v>
      </c>
      <c r="AR52" s="44"/>
      <c r="AS52" s="92" t="s">
        <v>61</v>
      </c>
      <c r="AT52" s="93" t="s">
        <v>62</v>
      </c>
      <c r="AU52" s="93" t="s">
        <v>63</v>
      </c>
      <c r="AV52" s="93" t="s">
        <v>64</v>
      </c>
      <c r="AW52" s="93" t="s">
        <v>65</v>
      </c>
      <c r="AX52" s="93" t="s">
        <v>66</v>
      </c>
      <c r="AY52" s="93" t="s">
        <v>67</v>
      </c>
      <c r="AZ52" s="93" t="s">
        <v>68</v>
      </c>
      <c r="BA52" s="93" t="s">
        <v>69</v>
      </c>
      <c r="BB52" s="93" t="s">
        <v>70</v>
      </c>
      <c r="BC52" s="93" t="s">
        <v>71</v>
      </c>
      <c r="BD52" s="94" t="s">
        <v>72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73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74</v>
      </c>
      <c r="BT54" s="109" t="s">
        <v>75</v>
      </c>
      <c r="BV54" s="109" t="s">
        <v>76</v>
      </c>
      <c r="BW54" s="109" t="s">
        <v>5</v>
      </c>
      <c r="BX54" s="109" t="s">
        <v>77</v>
      </c>
      <c r="CL54" s="109" t="s">
        <v>19</v>
      </c>
    </row>
    <row r="55" s="7" customFormat="1" ht="24.75" customHeight="1">
      <c r="A55" s="110" t="s">
        <v>78</v>
      </c>
      <c r="B55" s="111"/>
      <c r="C55" s="112"/>
      <c r="D55" s="113" t="s">
        <v>14</v>
      </c>
      <c r="E55" s="113"/>
      <c r="F55" s="113"/>
      <c r="G55" s="113"/>
      <c r="H55" s="113"/>
      <c r="I55" s="114"/>
      <c r="J55" s="113" t="s">
        <v>17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'007_08_08_2025 - Střecha ...'!J28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'007_08_08_2025 - Střecha ...'!P90</f>
        <v>0</v>
      </c>
      <c r="AV55" s="119">
        <f>'007_08_08_2025 - Střecha ...'!J31</f>
        <v>0</v>
      </c>
      <c r="AW55" s="119">
        <f>'007_08_08_2025 - Střecha ...'!J32</f>
        <v>0</v>
      </c>
      <c r="AX55" s="119">
        <f>'007_08_08_2025 - Střecha ...'!J33</f>
        <v>0</v>
      </c>
      <c r="AY55" s="119">
        <f>'007_08_08_2025 - Střecha ...'!J34</f>
        <v>0</v>
      </c>
      <c r="AZ55" s="119">
        <f>'007_08_08_2025 - Střecha ...'!F31</f>
        <v>0</v>
      </c>
      <c r="BA55" s="119">
        <f>'007_08_08_2025 - Střecha ...'!F32</f>
        <v>0</v>
      </c>
      <c r="BB55" s="119">
        <f>'007_08_08_2025 - Střecha ...'!F33</f>
        <v>0</v>
      </c>
      <c r="BC55" s="119">
        <f>'007_08_08_2025 - Střecha ...'!F34</f>
        <v>0</v>
      </c>
      <c r="BD55" s="121">
        <f>'007_08_08_2025 - Střecha ...'!F35</f>
        <v>0</v>
      </c>
      <c r="BE55" s="7"/>
      <c r="BT55" s="122" t="s">
        <v>80</v>
      </c>
      <c r="BU55" s="122" t="s">
        <v>81</v>
      </c>
      <c r="BV55" s="122" t="s">
        <v>76</v>
      </c>
      <c r="BW55" s="122" t="s">
        <v>5</v>
      </c>
      <c r="BX55" s="122" t="s">
        <v>77</v>
      </c>
      <c r="CL55" s="122" t="s">
        <v>19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Nsz/W8wE16Z0XNI+H5uQDA77vVwMkL/bCMwOSHN6nrhqYFpGgWkMBi3S0XHpl1tZg9D0kit0QOuV9LXDKm11dQ==" hashValue="18UIsWEh0e6XmyRbg0/C0xADYhJ7MMM83VGVXCOtfzMAgx5MXjJBlsX2vc9/3uS1TT3JmZ/OJ/fIjBHHWkgGl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07_08_08_2025 - Střecha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20"/>
      <c r="AT3" s="17" t="s">
        <v>82</v>
      </c>
    </row>
    <row r="4" s="1" customFormat="1" ht="24.96" customHeight="1">
      <c r="B4" s="20"/>
      <c r="D4" s="125" t="s">
        <v>83</v>
      </c>
      <c r="L4" s="20"/>
      <c r="M4" s="126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27" t="s">
        <v>16</v>
      </c>
      <c r="E6" s="38"/>
      <c r="F6" s="38"/>
      <c r="G6" s="38"/>
      <c r="H6" s="38"/>
      <c r="I6" s="38"/>
      <c r="J6" s="38"/>
      <c r="K6" s="38"/>
      <c r="L6" s="12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29" t="s">
        <v>17</v>
      </c>
      <c r="F7" s="38"/>
      <c r="G7" s="38"/>
      <c r="H7" s="38"/>
      <c r="I7" s="38"/>
      <c r="J7" s="38"/>
      <c r="K7" s="38"/>
      <c r="L7" s="12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12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27" t="s">
        <v>18</v>
      </c>
      <c r="E9" s="38"/>
      <c r="F9" s="130" t="s">
        <v>19</v>
      </c>
      <c r="G9" s="38"/>
      <c r="H9" s="38"/>
      <c r="I9" s="127" t="s">
        <v>20</v>
      </c>
      <c r="J9" s="130" t="s">
        <v>19</v>
      </c>
      <c r="K9" s="38"/>
      <c r="L9" s="12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27" t="s">
        <v>21</v>
      </c>
      <c r="E10" s="38"/>
      <c r="F10" s="130" t="s">
        <v>22</v>
      </c>
      <c r="G10" s="38"/>
      <c r="H10" s="38"/>
      <c r="I10" s="127" t="s">
        <v>23</v>
      </c>
      <c r="J10" s="131" t="str">
        <f>'Rekapitulace stavby'!AN8</f>
        <v>15. 8. 2025</v>
      </c>
      <c r="K10" s="38"/>
      <c r="L10" s="12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12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27" t="s">
        <v>25</v>
      </c>
      <c r="E12" s="38"/>
      <c r="F12" s="38"/>
      <c r="G12" s="38"/>
      <c r="H12" s="38"/>
      <c r="I12" s="127" t="s">
        <v>26</v>
      </c>
      <c r="J12" s="130" t="s">
        <v>27</v>
      </c>
      <c r="K12" s="38"/>
      <c r="L12" s="12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0" t="s">
        <v>28</v>
      </c>
      <c r="F13" s="38"/>
      <c r="G13" s="38"/>
      <c r="H13" s="38"/>
      <c r="I13" s="127" t="s">
        <v>29</v>
      </c>
      <c r="J13" s="130" t="s">
        <v>19</v>
      </c>
      <c r="K13" s="38"/>
      <c r="L13" s="12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2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27" t="s">
        <v>30</v>
      </c>
      <c r="E15" s="38"/>
      <c r="F15" s="38"/>
      <c r="G15" s="38"/>
      <c r="H15" s="38"/>
      <c r="I15" s="127" t="s">
        <v>26</v>
      </c>
      <c r="J15" s="33" t="str">
        <f>'Rekapitulace stavby'!AN13</f>
        <v>Vyplň údaj</v>
      </c>
      <c r="K15" s="38"/>
      <c r="L15" s="12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0"/>
      <c r="G16" s="130"/>
      <c r="H16" s="130"/>
      <c r="I16" s="127" t="s">
        <v>29</v>
      </c>
      <c r="J16" s="33" t="str">
        <f>'Rekapitulace stavby'!AN14</f>
        <v>Vyplň údaj</v>
      </c>
      <c r="K16" s="38"/>
      <c r="L16" s="12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2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27" t="s">
        <v>32</v>
      </c>
      <c r="E18" s="38"/>
      <c r="F18" s="38"/>
      <c r="G18" s="38"/>
      <c r="H18" s="38"/>
      <c r="I18" s="127" t="s">
        <v>26</v>
      </c>
      <c r="J18" s="130" t="s">
        <v>33</v>
      </c>
      <c r="K18" s="38"/>
      <c r="L18" s="12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0" t="s">
        <v>34</v>
      </c>
      <c r="F19" s="38"/>
      <c r="G19" s="38"/>
      <c r="H19" s="38"/>
      <c r="I19" s="127" t="s">
        <v>29</v>
      </c>
      <c r="J19" s="130" t="s">
        <v>35</v>
      </c>
      <c r="K19" s="38"/>
      <c r="L19" s="12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2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27" t="s">
        <v>37</v>
      </c>
      <c r="E21" s="38"/>
      <c r="F21" s="38"/>
      <c r="G21" s="38"/>
      <c r="H21" s="38"/>
      <c r="I21" s="127" t="s">
        <v>26</v>
      </c>
      <c r="J21" s="130" t="s">
        <v>19</v>
      </c>
      <c r="K21" s="38"/>
      <c r="L21" s="12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0" t="s">
        <v>38</v>
      </c>
      <c r="F22" s="38"/>
      <c r="G22" s="38"/>
      <c r="H22" s="38"/>
      <c r="I22" s="127" t="s">
        <v>29</v>
      </c>
      <c r="J22" s="130" t="s">
        <v>19</v>
      </c>
      <c r="K22" s="38"/>
      <c r="L22" s="12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2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27" t="s">
        <v>39</v>
      </c>
      <c r="E24" s="38"/>
      <c r="F24" s="38"/>
      <c r="G24" s="38"/>
      <c r="H24" s="38"/>
      <c r="I24" s="38"/>
      <c r="J24" s="38"/>
      <c r="K24" s="38"/>
      <c r="L24" s="12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47.25" customHeight="1">
      <c r="A25" s="132"/>
      <c r="B25" s="133"/>
      <c r="C25" s="132"/>
      <c r="D25" s="132"/>
      <c r="E25" s="134" t="s">
        <v>40</v>
      </c>
      <c r="F25" s="134"/>
      <c r="G25" s="134"/>
      <c r="H25" s="134"/>
      <c r="I25" s="132"/>
      <c r="J25" s="132"/>
      <c r="K25" s="132"/>
      <c r="L25" s="135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2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36"/>
      <c r="E27" s="136"/>
      <c r="F27" s="136"/>
      <c r="G27" s="136"/>
      <c r="H27" s="136"/>
      <c r="I27" s="136"/>
      <c r="J27" s="136"/>
      <c r="K27" s="136"/>
      <c r="L27" s="12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37" t="s">
        <v>41</v>
      </c>
      <c r="E28" s="38"/>
      <c r="F28" s="38"/>
      <c r="G28" s="38"/>
      <c r="H28" s="38"/>
      <c r="I28" s="38"/>
      <c r="J28" s="138">
        <f>ROUND(J90, 2)</f>
        <v>0</v>
      </c>
      <c r="K28" s="38"/>
      <c r="L28" s="12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36"/>
      <c r="E29" s="136"/>
      <c r="F29" s="136"/>
      <c r="G29" s="136"/>
      <c r="H29" s="136"/>
      <c r="I29" s="136"/>
      <c r="J29" s="136"/>
      <c r="K29" s="136"/>
      <c r="L29" s="12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39" t="s">
        <v>43</v>
      </c>
      <c r="G30" s="38"/>
      <c r="H30" s="38"/>
      <c r="I30" s="139" t="s">
        <v>42</v>
      </c>
      <c r="J30" s="139" t="s">
        <v>44</v>
      </c>
      <c r="K30" s="38"/>
      <c r="L30" s="12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0" t="s">
        <v>45</v>
      </c>
      <c r="E31" s="127" t="s">
        <v>46</v>
      </c>
      <c r="F31" s="141">
        <f>ROUND((SUM(BE90:BE281)),  2)</f>
        <v>0</v>
      </c>
      <c r="G31" s="38"/>
      <c r="H31" s="38"/>
      <c r="I31" s="142">
        <v>0.20999999999999999</v>
      </c>
      <c r="J31" s="141">
        <f>ROUND(((SUM(BE90:BE281))*I31),  2)</f>
        <v>0</v>
      </c>
      <c r="K31" s="38"/>
      <c r="L31" s="12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27" t="s">
        <v>47</v>
      </c>
      <c r="F32" s="141">
        <f>ROUND((SUM(BF90:BF281)),  2)</f>
        <v>0</v>
      </c>
      <c r="G32" s="38"/>
      <c r="H32" s="38"/>
      <c r="I32" s="142">
        <v>0.12</v>
      </c>
      <c r="J32" s="141">
        <f>ROUND(((SUM(BF90:BF281))*I32),  2)</f>
        <v>0</v>
      </c>
      <c r="K32" s="38"/>
      <c r="L32" s="12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27" t="s">
        <v>48</v>
      </c>
      <c r="F33" s="141">
        <f>ROUND((SUM(BG90:BG281)),  2)</f>
        <v>0</v>
      </c>
      <c r="G33" s="38"/>
      <c r="H33" s="38"/>
      <c r="I33" s="142">
        <v>0.20999999999999999</v>
      </c>
      <c r="J33" s="141">
        <f>0</f>
        <v>0</v>
      </c>
      <c r="K33" s="38"/>
      <c r="L33" s="12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27" t="s">
        <v>49</v>
      </c>
      <c r="F34" s="141">
        <f>ROUND((SUM(BH90:BH281)),  2)</f>
        <v>0</v>
      </c>
      <c r="G34" s="38"/>
      <c r="H34" s="38"/>
      <c r="I34" s="142">
        <v>0.12</v>
      </c>
      <c r="J34" s="141">
        <f>0</f>
        <v>0</v>
      </c>
      <c r="K34" s="38"/>
      <c r="L34" s="12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7" t="s">
        <v>50</v>
      </c>
      <c r="F35" s="141">
        <f>ROUND((SUM(BI90:BI281)),  2)</f>
        <v>0</v>
      </c>
      <c r="G35" s="38"/>
      <c r="H35" s="38"/>
      <c r="I35" s="142">
        <v>0</v>
      </c>
      <c r="J35" s="141">
        <f>0</f>
        <v>0</v>
      </c>
      <c r="K35" s="38"/>
      <c r="L35" s="12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12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43"/>
      <c r="D37" s="144" t="s">
        <v>51</v>
      </c>
      <c r="E37" s="145"/>
      <c r="F37" s="145"/>
      <c r="G37" s="146" t="s">
        <v>52</v>
      </c>
      <c r="H37" s="147" t="s">
        <v>53</v>
      </c>
      <c r="I37" s="145"/>
      <c r="J37" s="148">
        <f>SUM(J28:J35)</f>
        <v>0</v>
      </c>
      <c r="K37" s="149"/>
      <c r="L37" s="12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150"/>
      <c r="C38" s="151"/>
      <c r="D38" s="151"/>
      <c r="E38" s="151"/>
      <c r="F38" s="151"/>
      <c r="G38" s="151"/>
      <c r="H38" s="151"/>
      <c r="I38" s="151"/>
      <c r="J38" s="151"/>
      <c r="K38" s="151"/>
      <c r="L38" s="12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42" s="2" customFormat="1" ht="6.96" customHeight="1">
      <c r="A42" s="38"/>
      <c r="B42" s="152"/>
      <c r="C42" s="153"/>
      <c r="D42" s="153"/>
      <c r="E42" s="153"/>
      <c r="F42" s="153"/>
      <c r="G42" s="153"/>
      <c r="H42" s="153"/>
      <c r="I42" s="153"/>
      <c r="J42" s="153"/>
      <c r="K42" s="153"/>
      <c r="L42" s="12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4.96" customHeight="1">
      <c r="A43" s="38"/>
      <c r="B43" s="39"/>
      <c r="C43" s="23" t="s">
        <v>84</v>
      </c>
      <c r="D43" s="40"/>
      <c r="E43" s="40"/>
      <c r="F43" s="40"/>
      <c r="G43" s="40"/>
      <c r="H43" s="40"/>
      <c r="I43" s="40"/>
      <c r="J43" s="40"/>
      <c r="K43" s="40"/>
      <c r="L43" s="12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6.96" customHeight="1">
      <c r="A44" s="38"/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2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12" customHeight="1">
      <c r="A45" s="38"/>
      <c r="B45" s="39"/>
      <c r="C45" s="32" t="s">
        <v>16</v>
      </c>
      <c r="D45" s="40"/>
      <c r="E45" s="40"/>
      <c r="F45" s="40"/>
      <c r="G45" s="40"/>
      <c r="H45" s="40"/>
      <c r="I45" s="40"/>
      <c r="J45" s="40"/>
      <c r="K45" s="40"/>
      <c r="L45" s="12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16.5" customHeight="1">
      <c r="A46" s="38"/>
      <c r="B46" s="39"/>
      <c r="C46" s="40"/>
      <c r="D46" s="40"/>
      <c r="E46" s="69" t="str">
        <f>E7</f>
        <v>Střecha DPS Zábřeh- jímací soustava a uzemnění</v>
      </c>
      <c r="F46" s="40"/>
      <c r="G46" s="40"/>
      <c r="H46" s="40"/>
      <c r="I46" s="40"/>
      <c r="J46" s="40"/>
      <c r="K46" s="40"/>
      <c r="L46" s="12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6.96" customHeight="1">
      <c r="A47" s="38"/>
      <c r="B47" s="39"/>
      <c r="C47" s="40"/>
      <c r="D47" s="40"/>
      <c r="E47" s="40"/>
      <c r="F47" s="40"/>
      <c r="G47" s="40"/>
      <c r="H47" s="40"/>
      <c r="I47" s="40"/>
      <c r="J47" s="40"/>
      <c r="K47" s="40"/>
      <c r="L47" s="12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2" customHeight="1">
      <c r="A48" s="38"/>
      <c r="B48" s="39"/>
      <c r="C48" s="32" t="s">
        <v>21</v>
      </c>
      <c r="D48" s="40"/>
      <c r="E48" s="40"/>
      <c r="F48" s="27" t="str">
        <f>F10</f>
        <v>Zábřeh</v>
      </c>
      <c r="G48" s="40"/>
      <c r="H48" s="40"/>
      <c r="I48" s="32" t="s">
        <v>23</v>
      </c>
      <c r="J48" s="72" t="str">
        <f>IF(J10="","",J10)</f>
        <v>15. 8. 2025</v>
      </c>
      <c r="K48" s="40"/>
      <c r="L48" s="12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6.96" customHeight="1">
      <c r="A49" s="38"/>
      <c r="B49" s="39"/>
      <c r="C49" s="40"/>
      <c r="D49" s="40"/>
      <c r="E49" s="40"/>
      <c r="F49" s="40"/>
      <c r="G49" s="40"/>
      <c r="H49" s="40"/>
      <c r="I49" s="40"/>
      <c r="J49" s="40"/>
      <c r="K49" s="40"/>
      <c r="L49" s="12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5.15" customHeight="1">
      <c r="A50" s="38"/>
      <c r="B50" s="39"/>
      <c r="C50" s="32" t="s">
        <v>25</v>
      </c>
      <c r="D50" s="40"/>
      <c r="E50" s="40"/>
      <c r="F50" s="27" t="str">
        <f>E13</f>
        <v xml:space="preserve">Město Zábřeh </v>
      </c>
      <c r="G50" s="40"/>
      <c r="H50" s="40"/>
      <c r="I50" s="32" t="s">
        <v>32</v>
      </c>
      <c r="J50" s="36" t="str">
        <f>E19</f>
        <v>elektrovševědi s.r.o.</v>
      </c>
      <c r="K50" s="40"/>
      <c r="L50" s="12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5.15" customHeight="1">
      <c r="A51" s="38"/>
      <c r="B51" s="39"/>
      <c r="C51" s="32" t="s">
        <v>30</v>
      </c>
      <c r="D51" s="40"/>
      <c r="E51" s="40"/>
      <c r="F51" s="27" t="str">
        <f>IF(E16="","",E16)</f>
        <v>Vyplň údaj</v>
      </c>
      <c r="G51" s="40"/>
      <c r="H51" s="40"/>
      <c r="I51" s="32" t="s">
        <v>37</v>
      </c>
      <c r="J51" s="36" t="str">
        <f>E22</f>
        <v>Ing. Michal Zubík</v>
      </c>
      <c r="K51" s="40"/>
      <c r="L51" s="12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0.32" customHeight="1">
      <c r="A52" s="38"/>
      <c r="B52" s="39"/>
      <c r="C52" s="40"/>
      <c r="D52" s="40"/>
      <c r="E52" s="40"/>
      <c r="F52" s="40"/>
      <c r="G52" s="40"/>
      <c r="H52" s="40"/>
      <c r="I52" s="40"/>
      <c r="J52" s="40"/>
      <c r="K52" s="40"/>
      <c r="L52" s="12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29.28" customHeight="1">
      <c r="A53" s="38"/>
      <c r="B53" s="39"/>
      <c r="C53" s="154" t="s">
        <v>85</v>
      </c>
      <c r="D53" s="155"/>
      <c r="E53" s="155"/>
      <c r="F53" s="155"/>
      <c r="G53" s="155"/>
      <c r="H53" s="155"/>
      <c r="I53" s="155"/>
      <c r="J53" s="156" t="s">
        <v>86</v>
      </c>
      <c r="K53" s="155"/>
      <c r="L53" s="12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0.32" customHeight="1">
      <c r="A54" s="38"/>
      <c r="B54" s="39"/>
      <c r="C54" s="40"/>
      <c r="D54" s="40"/>
      <c r="E54" s="40"/>
      <c r="F54" s="40"/>
      <c r="G54" s="40"/>
      <c r="H54" s="40"/>
      <c r="I54" s="40"/>
      <c r="J54" s="40"/>
      <c r="K54" s="40"/>
      <c r="L54" s="12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2.8" customHeight="1">
      <c r="A55" s="38"/>
      <c r="B55" s="39"/>
      <c r="C55" s="157" t="s">
        <v>73</v>
      </c>
      <c r="D55" s="40"/>
      <c r="E55" s="40"/>
      <c r="F55" s="40"/>
      <c r="G55" s="40"/>
      <c r="H55" s="40"/>
      <c r="I55" s="40"/>
      <c r="J55" s="102">
        <f>J90</f>
        <v>0</v>
      </c>
      <c r="K55" s="40"/>
      <c r="L55" s="12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U55" s="17" t="s">
        <v>87</v>
      </c>
    </row>
    <row r="56" s="9" customFormat="1" ht="24.96" customHeight="1">
      <c r="A56" s="9"/>
      <c r="B56" s="158"/>
      <c r="C56" s="159"/>
      <c r="D56" s="160" t="s">
        <v>88</v>
      </c>
      <c r="E56" s="161"/>
      <c r="F56" s="161"/>
      <c r="G56" s="161"/>
      <c r="H56" s="161"/>
      <c r="I56" s="161"/>
      <c r="J56" s="162">
        <f>J91</f>
        <v>0</v>
      </c>
      <c r="K56" s="159"/>
      <c r="L56" s="163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4"/>
      <c r="C57" s="165"/>
      <c r="D57" s="166" t="s">
        <v>89</v>
      </c>
      <c r="E57" s="167"/>
      <c r="F57" s="167"/>
      <c r="G57" s="167"/>
      <c r="H57" s="167"/>
      <c r="I57" s="167"/>
      <c r="J57" s="168">
        <f>J92</f>
        <v>0</v>
      </c>
      <c r="K57" s="165"/>
      <c r="L57" s="169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4"/>
      <c r="C58" s="165"/>
      <c r="D58" s="166" t="s">
        <v>90</v>
      </c>
      <c r="E58" s="167"/>
      <c r="F58" s="167"/>
      <c r="G58" s="167"/>
      <c r="H58" s="167"/>
      <c r="I58" s="167"/>
      <c r="J58" s="168">
        <f>J102</f>
        <v>0</v>
      </c>
      <c r="K58" s="165"/>
      <c r="L58" s="169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4"/>
      <c r="C59" s="165"/>
      <c r="D59" s="166" t="s">
        <v>91</v>
      </c>
      <c r="E59" s="167"/>
      <c r="F59" s="167"/>
      <c r="G59" s="167"/>
      <c r="H59" s="167"/>
      <c r="I59" s="167"/>
      <c r="J59" s="168">
        <f>J106</f>
        <v>0</v>
      </c>
      <c r="K59" s="165"/>
      <c r="L59" s="169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9" customFormat="1" ht="24.96" customHeight="1">
      <c r="A60" s="9"/>
      <c r="B60" s="158"/>
      <c r="C60" s="159"/>
      <c r="D60" s="160" t="s">
        <v>92</v>
      </c>
      <c r="E60" s="161"/>
      <c r="F60" s="161"/>
      <c r="G60" s="161"/>
      <c r="H60" s="161"/>
      <c r="I60" s="161"/>
      <c r="J60" s="162">
        <f>J114</f>
        <v>0</v>
      </c>
      <c r="K60" s="159"/>
      <c r="L60" s="16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4"/>
      <c r="C61" s="165"/>
      <c r="D61" s="166" t="s">
        <v>93</v>
      </c>
      <c r="E61" s="167"/>
      <c r="F61" s="167"/>
      <c r="G61" s="167"/>
      <c r="H61" s="167"/>
      <c r="I61" s="167"/>
      <c r="J61" s="168">
        <f>J115</f>
        <v>0</v>
      </c>
      <c r="K61" s="165"/>
      <c r="L61" s="16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58"/>
      <c r="C62" s="159"/>
      <c r="D62" s="160" t="s">
        <v>94</v>
      </c>
      <c r="E62" s="161"/>
      <c r="F62" s="161"/>
      <c r="G62" s="161"/>
      <c r="H62" s="161"/>
      <c r="I62" s="161"/>
      <c r="J62" s="162">
        <f>J235</f>
        <v>0</v>
      </c>
      <c r="K62" s="159"/>
      <c r="L62" s="16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4"/>
      <c r="C63" s="165"/>
      <c r="D63" s="166" t="s">
        <v>95</v>
      </c>
      <c r="E63" s="167"/>
      <c r="F63" s="167"/>
      <c r="G63" s="167"/>
      <c r="H63" s="167"/>
      <c r="I63" s="167"/>
      <c r="J63" s="168">
        <f>J236</f>
        <v>0</v>
      </c>
      <c r="K63" s="165"/>
      <c r="L63" s="16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4"/>
      <c r="C64" s="165"/>
      <c r="D64" s="166" t="s">
        <v>96</v>
      </c>
      <c r="E64" s="167"/>
      <c r="F64" s="167"/>
      <c r="G64" s="167"/>
      <c r="H64" s="167"/>
      <c r="I64" s="167"/>
      <c r="J64" s="168">
        <f>J240</f>
        <v>0</v>
      </c>
      <c r="K64" s="165"/>
      <c r="L64" s="16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4"/>
      <c r="C65" s="165"/>
      <c r="D65" s="166" t="s">
        <v>97</v>
      </c>
      <c r="E65" s="167"/>
      <c r="F65" s="167"/>
      <c r="G65" s="167"/>
      <c r="H65" s="167"/>
      <c r="I65" s="167"/>
      <c r="J65" s="168">
        <f>J244</f>
        <v>0</v>
      </c>
      <c r="K65" s="165"/>
      <c r="L65" s="16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58"/>
      <c r="C66" s="159"/>
      <c r="D66" s="160" t="s">
        <v>98</v>
      </c>
      <c r="E66" s="161"/>
      <c r="F66" s="161"/>
      <c r="G66" s="161"/>
      <c r="H66" s="161"/>
      <c r="I66" s="161"/>
      <c r="J66" s="162">
        <f>J248</f>
        <v>0</v>
      </c>
      <c r="K66" s="159"/>
      <c r="L66" s="16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58"/>
      <c r="C67" s="159"/>
      <c r="D67" s="160" t="s">
        <v>99</v>
      </c>
      <c r="E67" s="161"/>
      <c r="F67" s="161"/>
      <c r="G67" s="161"/>
      <c r="H67" s="161"/>
      <c r="I67" s="161"/>
      <c r="J67" s="162">
        <f>J260</f>
        <v>0</v>
      </c>
      <c r="K67" s="159"/>
      <c r="L67" s="16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64"/>
      <c r="C68" s="165"/>
      <c r="D68" s="166" t="s">
        <v>100</v>
      </c>
      <c r="E68" s="167"/>
      <c r="F68" s="167"/>
      <c r="G68" s="167"/>
      <c r="H68" s="167"/>
      <c r="I68" s="167"/>
      <c r="J68" s="168">
        <f>J261</f>
        <v>0</v>
      </c>
      <c r="K68" s="165"/>
      <c r="L68" s="16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4"/>
      <c r="C69" s="165"/>
      <c r="D69" s="166" t="s">
        <v>101</v>
      </c>
      <c r="E69" s="167"/>
      <c r="F69" s="167"/>
      <c r="G69" s="167"/>
      <c r="H69" s="167"/>
      <c r="I69" s="167"/>
      <c r="J69" s="168">
        <f>J267</f>
        <v>0</v>
      </c>
      <c r="K69" s="165"/>
      <c r="L69" s="16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4"/>
      <c r="C70" s="165"/>
      <c r="D70" s="166" t="s">
        <v>102</v>
      </c>
      <c r="E70" s="167"/>
      <c r="F70" s="167"/>
      <c r="G70" s="167"/>
      <c r="H70" s="167"/>
      <c r="I70" s="167"/>
      <c r="J70" s="168">
        <f>J271</f>
        <v>0</v>
      </c>
      <c r="K70" s="165"/>
      <c r="L70" s="16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4"/>
      <c r="C71" s="165"/>
      <c r="D71" s="166" t="s">
        <v>103</v>
      </c>
      <c r="E71" s="167"/>
      <c r="F71" s="167"/>
      <c r="G71" s="167"/>
      <c r="H71" s="167"/>
      <c r="I71" s="167"/>
      <c r="J71" s="168">
        <f>J275</f>
        <v>0</v>
      </c>
      <c r="K71" s="165"/>
      <c r="L71" s="16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4"/>
      <c r="C72" s="165"/>
      <c r="D72" s="166" t="s">
        <v>104</v>
      </c>
      <c r="E72" s="167"/>
      <c r="F72" s="167"/>
      <c r="G72" s="167"/>
      <c r="H72" s="167"/>
      <c r="I72" s="167"/>
      <c r="J72" s="168">
        <f>J279</f>
        <v>0</v>
      </c>
      <c r="K72" s="165"/>
      <c r="L72" s="16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2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12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8" s="2" customFormat="1" ht="6.96" customHeight="1">
      <c r="A78" s="38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2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3" t="s">
        <v>105</v>
      </c>
      <c r="D79" s="40"/>
      <c r="E79" s="40"/>
      <c r="F79" s="40"/>
      <c r="G79" s="40"/>
      <c r="H79" s="40"/>
      <c r="I79" s="40"/>
      <c r="J79" s="40"/>
      <c r="K79" s="40"/>
      <c r="L79" s="12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2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16</v>
      </c>
      <c r="D81" s="40"/>
      <c r="E81" s="40"/>
      <c r="F81" s="40"/>
      <c r="G81" s="40"/>
      <c r="H81" s="40"/>
      <c r="I81" s="40"/>
      <c r="J81" s="40"/>
      <c r="K81" s="40"/>
      <c r="L81" s="12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E7</f>
        <v>Střecha DPS Zábřeh- jímací soustava a uzemnění</v>
      </c>
      <c r="F82" s="40"/>
      <c r="G82" s="40"/>
      <c r="H82" s="40"/>
      <c r="I82" s="40"/>
      <c r="J82" s="40"/>
      <c r="K82" s="40"/>
      <c r="L82" s="12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2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F10</f>
        <v>Zábřeh</v>
      </c>
      <c r="G84" s="40"/>
      <c r="H84" s="40"/>
      <c r="I84" s="32" t="s">
        <v>23</v>
      </c>
      <c r="J84" s="72" t="str">
        <f>IF(J10="","",J10)</f>
        <v>15. 8. 2025</v>
      </c>
      <c r="K84" s="40"/>
      <c r="L84" s="12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2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E13</f>
        <v xml:space="preserve">Město Zábřeh </v>
      </c>
      <c r="G86" s="40"/>
      <c r="H86" s="40"/>
      <c r="I86" s="32" t="s">
        <v>32</v>
      </c>
      <c r="J86" s="36" t="str">
        <f>E19</f>
        <v>elektrovševědi s.r.o.</v>
      </c>
      <c r="K86" s="40"/>
      <c r="L86" s="12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30</v>
      </c>
      <c r="D87" s="40"/>
      <c r="E87" s="40"/>
      <c r="F87" s="27" t="str">
        <f>IF(E16="","",E16)</f>
        <v>Vyplň údaj</v>
      </c>
      <c r="G87" s="40"/>
      <c r="H87" s="40"/>
      <c r="I87" s="32" t="s">
        <v>37</v>
      </c>
      <c r="J87" s="36" t="str">
        <f>E22</f>
        <v>Ing. Michal Zubík</v>
      </c>
      <c r="K87" s="40"/>
      <c r="L87" s="12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2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0"/>
      <c r="B89" s="171"/>
      <c r="C89" s="172" t="s">
        <v>106</v>
      </c>
      <c r="D89" s="173" t="s">
        <v>60</v>
      </c>
      <c r="E89" s="173" t="s">
        <v>56</v>
      </c>
      <c r="F89" s="173" t="s">
        <v>57</v>
      </c>
      <c r="G89" s="173" t="s">
        <v>107</v>
      </c>
      <c r="H89" s="173" t="s">
        <v>108</v>
      </c>
      <c r="I89" s="173" t="s">
        <v>109</v>
      </c>
      <c r="J89" s="173" t="s">
        <v>86</v>
      </c>
      <c r="K89" s="174" t="s">
        <v>110</v>
      </c>
      <c r="L89" s="175"/>
      <c r="M89" s="92" t="s">
        <v>19</v>
      </c>
      <c r="N89" s="93" t="s">
        <v>45</v>
      </c>
      <c r="O89" s="93" t="s">
        <v>111</v>
      </c>
      <c r="P89" s="93" t="s">
        <v>112</v>
      </c>
      <c r="Q89" s="93" t="s">
        <v>113</v>
      </c>
      <c r="R89" s="93" t="s">
        <v>114</v>
      </c>
      <c r="S89" s="93" t="s">
        <v>115</v>
      </c>
      <c r="T89" s="94" t="s">
        <v>116</v>
      </c>
      <c r="U89" s="170"/>
      <c r="V89" s="170"/>
      <c r="W89" s="170"/>
      <c r="X89" s="170"/>
      <c r="Y89" s="170"/>
      <c r="Z89" s="170"/>
      <c r="AA89" s="170"/>
      <c r="AB89" s="170"/>
      <c r="AC89" s="170"/>
      <c r="AD89" s="170"/>
      <c r="AE89" s="170"/>
    </row>
    <row r="90" s="2" customFormat="1" ht="22.8" customHeight="1">
      <c r="A90" s="38"/>
      <c r="B90" s="39"/>
      <c r="C90" s="99" t="s">
        <v>117</v>
      </c>
      <c r="D90" s="40"/>
      <c r="E90" s="40"/>
      <c r="F90" s="40"/>
      <c r="G90" s="40"/>
      <c r="H90" s="40"/>
      <c r="I90" s="40"/>
      <c r="J90" s="176">
        <f>BK90</f>
        <v>0</v>
      </c>
      <c r="K90" s="40"/>
      <c r="L90" s="44"/>
      <c r="M90" s="95"/>
      <c r="N90" s="177"/>
      <c r="O90" s="96"/>
      <c r="P90" s="178">
        <f>P91+P114+P235+P248+P260</f>
        <v>0</v>
      </c>
      <c r="Q90" s="96"/>
      <c r="R90" s="178">
        <f>R91+R114+R235+R248+R260</f>
        <v>1.0240900000000002</v>
      </c>
      <c r="S90" s="96"/>
      <c r="T90" s="179">
        <f>T91+T114+T235+T248+T260</f>
        <v>2.8510499999999999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74</v>
      </c>
      <c r="AU90" s="17" t="s">
        <v>87</v>
      </c>
      <c r="BK90" s="180">
        <f>BK91+BK114+BK235+BK248+BK260</f>
        <v>0</v>
      </c>
    </row>
    <row r="91" s="12" customFormat="1" ht="25.92" customHeight="1">
      <c r="A91" s="12"/>
      <c r="B91" s="181"/>
      <c r="C91" s="182"/>
      <c r="D91" s="183" t="s">
        <v>74</v>
      </c>
      <c r="E91" s="184" t="s">
        <v>118</v>
      </c>
      <c r="F91" s="184" t="s">
        <v>119</v>
      </c>
      <c r="G91" s="182"/>
      <c r="H91" s="182"/>
      <c r="I91" s="185"/>
      <c r="J91" s="186">
        <f>BK91</f>
        <v>0</v>
      </c>
      <c r="K91" s="182"/>
      <c r="L91" s="187"/>
      <c r="M91" s="188"/>
      <c r="N91" s="189"/>
      <c r="O91" s="189"/>
      <c r="P91" s="190">
        <f>P92+P102+P106</f>
        <v>0</v>
      </c>
      <c r="Q91" s="189"/>
      <c r="R91" s="190">
        <f>R92+R102+R106</f>
        <v>0.66979</v>
      </c>
      <c r="S91" s="189"/>
      <c r="T91" s="191">
        <f>T92+T102+T106</f>
        <v>2.8479999999999999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2" t="s">
        <v>80</v>
      </c>
      <c r="AT91" s="193" t="s">
        <v>74</v>
      </c>
      <c r="AU91" s="193" t="s">
        <v>75</v>
      </c>
      <c r="AY91" s="192" t="s">
        <v>120</v>
      </c>
      <c r="BK91" s="194">
        <f>BK92+BK102+BK106</f>
        <v>0</v>
      </c>
    </row>
    <row r="92" s="12" customFormat="1" ht="22.8" customHeight="1">
      <c r="A92" s="12"/>
      <c r="B92" s="181"/>
      <c r="C92" s="182"/>
      <c r="D92" s="183" t="s">
        <v>74</v>
      </c>
      <c r="E92" s="195" t="s">
        <v>80</v>
      </c>
      <c r="F92" s="195" t="s">
        <v>121</v>
      </c>
      <c r="G92" s="182"/>
      <c r="H92" s="182"/>
      <c r="I92" s="185"/>
      <c r="J92" s="196">
        <f>BK92</f>
        <v>0</v>
      </c>
      <c r="K92" s="182"/>
      <c r="L92" s="187"/>
      <c r="M92" s="188"/>
      <c r="N92" s="189"/>
      <c r="O92" s="189"/>
      <c r="P92" s="190">
        <f>SUM(P93:P101)</f>
        <v>0</v>
      </c>
      <c r="Q92" s="189"/>
      <c r="R92" s="190">
        <f>SUM(R93:R101)</f>
        <v>0</v>
      </c>
      <c r="S92" s="189"/>
      <c r="T92" s="191">
        <f>SUM(T93:T101)</f>
        <v>1.77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2" t="s">
        <v>80</v>
      </c>
      <c r="AT92" s="193" t="s">
        <v>74</v>
      </c>
      <c r="AU92" s="193" t="s">
        <v>80</v>
      </c>
      <c r="AY92" s="192" t="s">
        <v>120</v>
      </c>
      <c r="BK92" s="194">
        <f>SUM(BK93:BK101)</f>
        <v>0</v>
      </c>
    </row>
    <row r="93" s="2" customFormat="1" ht="37.8" customHeight="1">
      <c r="A93" s="38"/>
      <c r="B93" s="39"/>
      <c r="C93" s="197" t="s">
        <v>122</v>
      </c>
      <c r="D93" s="197" t="s">
        <v>123</v>
      </c>
      <c r="E93" s="198" t="s">
        <v>124</v>
      </c>
      <c r="F93" s="199" t="s">
        <v>125</v>
      </c>
      <c r="G93" s="200" t="s">
        <v>126</v>
      </c>
      <c r="H93" s="201">
        <v>6</v>
      </c>
      <c r="I93" s="202"/>
      <c r="J93" s="203">
        <f>ROUND(I93*H93,2)</f>
        <v>0</v>
      </c>
      <c r="K93" s="199" t="s">
        <v>19</v>
      </c>
      <c r="L93" s="44"/>
      <c r="M93" s="204" t="s">
        <v>19</v>
      </c>
      <c r="N93" s="205" t="s">
        <v>46</v>
      </c>
      <c r="O93" s="84"/>
      <c r="P93" s="206">
        <f>O93*H93</f>
        <v>0</v>
      </c>
      <c r="Q93" s="206">
        <v>0</v>
      </c>
      <c r="R93" s="206">
        <f>Q93*H93</f>
        <v>0</v>
      </c>
      <c r="S93" s="206">
        <v>0.29499999999999998</v>
      </c>
      <c r="T93" s="207">
        <f>S93*H93</f>
        <v>1.77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8" t="s">
        <v>127</v>
      </c>
      <c r="AT93" s="208" t="s">
        <v>123</v>
      </c>
      <c r="AU93" s="208" t="s">
        <v>82</v>
      </c>
      <c r="AY93" s="17" t="s">
        <v>120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7" t="s">
        <v>80</v>
      </c>
      <c r="BK93" s="209">
        <f>ROUND(I93*H93,2)</f>
        <v>0</v>
      </c>
      <c r="BL93" s="17" t="s">
        <v>127</v>
      </c>
      <c r="BM93" s="208" t="s">
        <v>128</v>
      </c>
    </row>
    <row r="94" s="2" customFormat="1">
      <c r="A94" s="38"/>
      <c r="B94" s="39"/>
      <c r="C94" s="40"/>
      <c r="D94" s="210" t="s">
        <v>129</v>
      </c>
      <c r="E94" s="40"/>
      <c r="F94" s="211" t="s">
        <v>125</v>
      </c>
      <c r="G94" s="40"/>
      <c r="H94" s="40"/>
      <c r="I94" s="212"/>
      <c r="J94" s="40"/>
      <c r="K94" s="40"/>
      <c r="L94" s="44"/>
      <c r="M94" s="213"/>
      <c r="N94" s="214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129</v>
      </c>
      <c r="AU94" s="17" t="s">
        <v>82</v>
      </c>
    </row>
    <row r="95" s="2" customFormat="1">
      <c r="A95" s="38"/>
      <c r="B95" s="39"/>
      <c r="C95" s="40"/>
      <c r="D95" s="210" t="s">
        <v>130</v>
      </c>
      <c r="E95" s="40"/>
      <c r="F95" s="215" t="s">
        <v>131</v>
      </c>
      <c r="G95" s="40"/>
      <c r="H95" s="40"/>
      <c r="I95" s="212"/>
      <c r="J95" s="40"/>
      <c r="K95" s="40"/>
      <c r="L95" s="44"/>
      <c r="M95" s="213"/>
      <c r="N95" s="214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130</v>
      </c>
      <c r="AU95" s="17" t="s">
        <v>82</v>
      </c>
    </row>
    <row r="96" s="2" customFormat="1" ht="16.5" customHeight="1">
      <c r="A96" s="38"/>
      <c r="B96" s="39"/>
      <c r="C96" s="197" t="s">
        <v>132</v>
      </c>
      <c r="D96" s="197" t="s">
        <v>123</v>
      </c>
      <c r="E96" s="198" t="s">
        <v>133</v>
      </c>
      <c r="F96" s="199" t="s">
        <v>134</v>
      </c>
      <c r="G96" s="200" t="s">
        <v>126</v>
      </c>
      <c r="H96" s="201">
        <v>6</v>
      </c>
      <c r="I96" s="202"/>
      <c r="J96" s="203">
        <f>ROUND(I96*H96,2)</f>
        <v>0</v>
      </c>
      <c r="K96" s="199" t="s">
        <v>19</v>
      </c>
      <c r="L96" s="44"/>
      <c r="M96" s="204" t="s">
        <v>19</v>
      </c>
      <c r="N96" s="205" t="s">
        <v>46</v>
      </c>
      <c r="O96" s="84"/>
      <c r="P96" s="206">
        <f>O96*H96</f>
        <v>0</v>
      </c>
      <c r="Q96" s="206">
        <v>0</v>
      </c>
      <c r="R96" s="206">
        <f>Q96*H96</f>
        <v>0</v>
      </c>
      <c r="S96" s="206">
        <v>0</v>
      </c>
      <c r="T96" s="207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8" t="s">
        <v>127</v>
      </c>
      <c r="AT96" s="208" t="s">
        <v>123</v>
      </c>
      <c r="AU96" s="208" t="s">
        <v>82</v>
      </c>
      <c r="AY96" s="17" t="s">
        <v>120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17" t="s">
        <v>80</v>
      </c>
      <c r="BK96" s="209">
        <f>ROUND(I96*H96,2)</f>
        <v>0</v>
      </c>
      <c r="BL96" s="17" t="s">
        <v>127</v>
      </c>
      <c r="BM96" s="208" t="s">
        <v>135</v>
      </c>
    </row>
    <row r="97" s="2" customFormat="1">
      <c r="A97" s="38"/>
      <c r="B97" s="39"/>
      <c r="C97" s="40"/>
      <c r="D97" s="210" t="s">
        <v>129</v>
      </c>
      <c r="E97" s="40"/>
      <c r="F97" s="211" t="s">
        <v>136</v>
      </c>
      <c r="G97" s="40"/>
      <c r="H97" s="40"/>
      <c r="I97" s="212"/>
      <c r="J97" s="40"/>
      <c r="K97" s="40"/>
      <c r="L97" s="44"/>
      <c r="M97" s="213"/>
      <c r="N97" s="214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129</v>
      </c>
      <c r="AU97" s="17" t="s">
        <v>82</v>
      </c>
    </row>
    <row r="98" s="2" customFormat="1">
      <c r="A98" s="38"/>
      <c r="B98" s="39"/>
      <c r="C98" s="40"/>
      <c r="D98" s="210" t="s">
        <v>130</v>
      </c>
      <c r="E98" s="40"/>
      <c r="F98" s="215" t="s">
        <v>137</v>
      </c>
      <c r="G98" s="40"/>
      <c r="H98" s="40"/>
      <c r="I98" s="212"/>
      <c r="J98" s="40"/>
      <c r="K98" s="40"/>
      <c r="L98" s="44"/>
      <c r="M98" s="213"/>
      <c r="N98" s="214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130</v>
      </c>
      <c r="AU98" s="17" t="s">
        <v>82</v>
      </c>
    </row>
    <row r="99" s="2" customFormat="1" ht="24.15" customHeight="1">
      <c r="A99" s="38"/>
      <c r="B99" s="39"/>
      <c r="C99" s="197" t="s">
        <v>80</v>
      </c>
      <c r="D99" s="197" t="s">
        <v>123</v>
      </c>
      <c r="E99" s="198" t="s">
        <v>138</v>
      </c>
      <c r="F99" s="199" t="s">
        <v>139</v>
      </c>
      <c r="G99" s="200" t="s">
        <v>140</v>
      </c>
      <c r="H99" s="201">
        <v>0.87</v>
      </c>
      <c r="I99" s="202"/>
      <c r="J99" s="203">
        <f>ROUND(I99*H99,2)</f>
        <v>0</v>
      </c>
      <c r="K99" s="199" t="s">
        <v>19</v>
      </c>
      <c r="L99" s="44"/>
      <c r="M99" s="204" t="s">
        <v>19</v>
      </c>
      <c r="N99" s="205" t="s">
        <v>46</v>
      </c>
      <c r="O99" s="84"/>
      <c r="P99" s="206">
        <f>O99*H99</f>
        <v>0</v>
      </c>
      <c r="Q99" s="206">
        <v>0</v>
      </c>
      <c r="R99" s="206">
        <f>Q99*H99</f>
        <v>0</v>
      </c>
      <c r="S99" s="206">
        <v>0</v>
      </c>
      <c r="T99" s="207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08" t="s">
        <v>127</v>
      </c>
      <c r="AT99" s="208" t="s">
        <v>123</v>
      </c>
      <c r="AU99" s="208" t="s">
        <v>82</v>
      </c>
      <c r="AY99" s="17" t="s">
        <v>120</v>
      </c>
      <c r="BE99" s="209">
        <f>IF(N99="základní",J99,0)</f>
        <v>0</v>
      </c>
      <c r="BF99" s="209">
        <f>IF(N99="snížená",J99,0)</f>
        <v>0</v>
      </c>
      <c r="BG99" s="209">
        <f>IF(N99="zákl. přenesená",J99,0)</f>
        <v>0</v>
      </c>
      <c r="BH99" s="209">
        <f>IF(N99="sníž. přenesená",J99,0)</f>
        <v>0</v>
      </c>
      <c r="BI99" s="209">
        <f>IF(N99="nulová",J99,0)</f>
        <v>0</v>
      </c>
      <c r="BJ99" s="17" t="s">
        <v>80</v>
      </c>
      <c r="BK99" s="209">
        <f>ROUND(I99*H99,2)</f>
        <v>0</v>
      </c>
      <c r="BL99" s="17" t="s">
        <v>127</v>
      </c>
      <c r="BM99" s="208" t="s">
        <v>141</v>
      </c>
    </row>
    <row r="100" s="2" customFormat="1">
      <c r="A100" s="38"/>
      <c r="B100" s="39"/>
      <c r="C100" s="40"/>
      <c r="D100" s="210" t="s">
        <v>129</v>
      </c>
      <c r="E100" s="40"/>
      <c r="F100" s="211" t="s">
        <v>139</v>
      </c>
      <c r="G100" s="40"/>
      <c r="H100" s="40"/>
      <c r="I100" s="212"/>
      <c r="J100" s="40"/>
      <c r="K100" s="40"/>
      <c r="L100" s="44"/>
      <c r="M100" s="213"/>
      <c r="N100" s="214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129</v>
      </c>
      <c r="AU100" s="17" t="s">
        <v>82</v>
      </c>
    </row>
    <row r="101" s="2" customFormat="1">
      <c r="A101" s="38"/>
      <c r="B101" s="39"/>
      <c r="C101" s="40"/>
      <c r="D101" s="210" t="s">
        <v>130</v>
      </c>
      <c r="E101" s="40"/>
      <c r="F101" s="215" t="s">
        <v>142</v>
      </c>
      <c r="G101" s="40"/>
      <c r="H101" s="40"/>
      <c r="I101" s="212"/>
      <c r="J101" s="40"/>
      <c r="K101" s="40"/>
      <c r="L101" s="44"/>
      <c r="M101" s="213"/>
      <c r="N101" s="214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130</v>
      </c>
      <c r="AU101" s="17" t="s">
        <v>82</v>
      </c>
    </row>
    <row r="102" s="12" customFormat="1" ht="22.8" customHeight="1">
      <c r="A102" s="12"/>
      <c r="B102" s="181"/>
      <c r="C102" s="182"/>
      <c r="D102" s="183" t="s">
        <v>74</v>
      </c>
      <c r="E102" s="195" t="s">
        <v>143</v>
      </c>
      <c r="F102" s="195" t="s">
        <v>144</v>
      </c>
      <c r="G102" s="182"/>
      <c r="H102" s="182"/>
      <c r="I102" s="185"/>
      <c r="J102" s="196">
        <f>BK102</f>
        <v>0</v>
      </c>
      <c r="K102" s="182"/>
      <c r="L102" s="187"/>
      <c r="M102" s="188"/>
      <c r="N102" s="189"/>
      <c r="O102" s="189"/>
      <c r="P102" s="190">
        <f>SUM(P103:P105)</f>
        <v>0</v>
      </c>
      <c r="Q102" s="189"/>
      <c r="R102" s="190">
        <f>SUM(R103:R105)</f>
        <v>0.66971999999999998</v>
      </c>
      <c r="S102" s="189"/>
      <c r="T102" s="191">
        <f>SUM(T103:T105)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2" t="s">
        <v>80</v>
      </c>
      <c r="AT102" s="193" t="s">
        <v>74</v>
      </c>
      <c r="AU102" s="193" t="s">
        <v>80</v>
      </c>
      <c r="AY102" s="192" t="s">
        <v>120</v>
      </c>
      <c r="BK102" s="194">
        <f>SUM(BK103:BK105)</f>
        <v>0</v>
      </c>
    </row>
    <row r="103" s="2" customFormat="1" ht="37.8" customHeight="1">
      <c r="A103" s="38"/>
      <c r="B103" s="39"/>
      <c r="C103" s="197" t="s">
        <v>145</v>
      </c>
      <c r="D103" s="197" t="s">
        <v>123</v>
      </c>
      <c r="E103" s="198" t="s">
        <v>146</v>
      </c>
      <c r="F103" s="199" t="s">
        <v>147</v>
      </c>
      <c r="G103" s="200" t="s">
        <v>126</v>
      </c>
      <c r="H103" s="201">
        <v>6</v>
      </c>
      <c r="I103" s="202"/>
      <c r="J103" s="203">
        <f>ROUND(I103*H103,2)</f>
        <v>0</v>
      </c>
      <c r="K103" s="199" t="s">
        <v>19</v>
      </c>
      <c r="L103" s="44"/>
      <c r="M103" s="204" t="s">
        <v>19</v>
      </c>
      <c r="N103" s="205" t="s">
        <v>46</v>
      </c>
      <c r="O103" s="84"/>
      <c r="P103" s="206">
        <f>O103*H103</f>
        <v>0</v>
      </c>
      <c r="Q103" s="206">
        <v>0.11162</v>
      </c>
      <c r="R103" s="206">
        <f>Q103*H103</f>
        <v>0.66971999999999998</v>
      </c>
      <c r="S103" s="206">
        <v>0</v>
      </c>
      <c r="T103" s="207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8" t="s">
        <v>127</v>
      </c>
      <c r="AT103" s="208" t="s">
        <v>123</v>
      </c>
      <c r="AU103" s="208" t="s">
        <v>82</v>
      </c>
      <c r="AY103" s="17" t="s">
        <v>120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17" t="s">
        <v>80</v>
      </c>
      <c r="BK103" s="209">
        <f>ROUND(I103*H103,2)</f>
        <v>0</v>
      </c>
      <c r="BL103" s="17" t="s">
        <v>127</v>
      </c>
      <c r="BM103" s="208" t="s">
        <v>148</v>
      </c>
    </row>
    <row r="104" s="2" customFormat="1">
      <c r="A104" s="38"/>
      <c r="B104" s="39"/>
      <c r="C104" s="40"/>
      <c r="D104" s="210" t="s">
        <v>129</v>
      </c>
      <c r="E104" s="40"/>
      <c r="F104" s="211" t="s">
        <v>147</v>
      </c>
      <c r="G104" s="40"/>
      <c r="H104" s="40"/>
      <c r="I104" s="212"/>
      <c r="J104" s="40"/>
      <c r="K104" s="40"/>
      <c r="L104" s="44"/>
      <c r="M104" s="213"/>
      <c r="N104" s="214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129</v>
      </c>
      <c r="AU104" s="17" t="s">
        <v>82</v>
      </c>
    </row>
    <row r="105" s="2" customFormat="1">
      <c r="A105" s="38"/>
      <c r="B105" s="39"/>
      <c r="C105" s="40"/>
      <c r="D105" s="210" t="s">
        <v>130</v>
      </c>
      <c r="E105" s="40"/>
      <c r="F105" s="215" t="s">
        <v>149</v>
      </c>
      <c r="G105" s="40"/>
      <c r="H105" s="40"/>
      <c r="I105" s="212"/>
      <c r="J105" s="40"/>
      <c r="K105" s="40"/>
      <c r="L105" s="44"/>
      <c r="M105" s="213"/>
      <c r="N105" s="214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130</v>
      </c>
      <c r="AU105" s="17" t="s">
        <v>82</v>
      </c>
    </row>
    <row r="106" s="12" customFormat="1" ht="22.8" customHeight="1">
      <c r="A106" s="12"/>
      <c r="B106" s="181"/>
      <c r="C106" s="182"/>
      <c r="D106" s="183" t="s">
        <v>74</v>
      </c>
      <c r="E106" s="195" t="s">
        <v>150</v>
      </c>
      <c r="F106" s="195" t="s">
        <v>151</v>
      </c>
      <c r="G106" s="182"/>
      <c r="H106" s="182"/>
      <c r="I106" s="185"/>
      <c r="J106" s="196">
        <f>BK106</f>
        <v>0</v>
      </c>
      <c r="K106" s="182"/>
      <c r="L106" s="187"/>
      <c r="M106" s="188"/>
      <c r="N106" s="189"/>
      <c r="O106" s="189"/>
      <c r="P106" s="190">
        <f>SUM(P107:P113)</f>
        <v>0</v>
      </c>
      <c r="Q106" s="189"/>
      <c r="R106" s="190">
        <f>SUM(R107:R113)</f>
        <v>7.0000000000000007E-05</v>
      </c>
      <c r="S106" s="189"/>
      <c r="T106" s="191">
        <f>SUM(T107:T113)</f>
        <v>1.0780000000000001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192" t="s">
        <v>80</v>
      </c>
      <c r="AT106" s="193" t="s">
        <v>74</v>
      </c>
      <c r="AU106" s="193" t="s">
        <v>80</v>
      </c>
      <c r="AY106" s="192" t="s">
        <v>120</v>
      </c>
      <c r="BK106" s="194">
        <f>SUM(BK107:BK113)</f>
        <v>0</v>
      </c>
    </row>
    <row r="107" s="2" customFormat="1" ht="16.5" customHeight="1">
      <c r="A107" s="38"/>
      <c r="B107" s="39"/>
      <c r="C107" s="197" t="s">
        <v>82</v>
      </c>
      <c r="D107" s="197" t="s">
        <v>123</v>
      </c>
      <c r="E107" s="198" t="s">
        <v>152</v>
      </c>
      <c r="F107" s="199" t="s">
        <v>153</v>
      </c>
      <c r="G107" s="200" t="s">
        <v>154</v>
      </c>
      <c r="H107" s="201">
        <v>7</v>
      </c>
      <c r="I107" s="202"/>
      <c r="J107" s="203">
        <f>ROUND(I107*H107,2)</f>
        <v>0</v>
      </c>
      <c r="K107" s="199" t="s">
        <v>19</v>
      </c>
      <c r="L107" s="44"/>
      <c r="M107" s="204" t="s">
        <v>19</v>
      </c>
      <c r="N107" s="205" t="s">
        <v>46</v>
      </c>
      <c r="O107" s="84"/>
      <c r="P107" s="206">
        <f>O107*H107</f>
        <v>0</v>
      </c>
      <c r="Q107" s="206">
        <v>0</v>
      </c>
      <c r="R107" s="206">
        <f>Q107*H107</f>
        <v>0</v>
      </c>
      <c r="S107" s="206">
        <v>0.154</v>
      </c>
      <c r="T107" s="207">
        <f>S107*H107</f>
        <v>1.0780000000000001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8" t="s">
        <v>127</v>
      </c>
      <c r="AT107" s="208" t="s">
        <v>123</v>
      </c>
      <c r="AU107" s="208" t="s">
        <v>82</v>
      </c>
      <c r="AY107" s="17" t="s">
        <v>120</v>
      </c>
      <c r="BE107" s="209">
        <f>IF(N107="základní",J107,0)</f>
        <v>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17" t="s">
        <v>80</v>
      </c>
      <c r="BK107" s="209">
        <f>ROUND(I107*H107,2)</f>
        <v>0</v>
      </c>
      <c r="BL107" s="17" t="s">
        <v>127</v>
      </c>
      <c r="BM107" s="208" t="s">
        <v>155</v>
      </c>
    </row>
    <row r="108" s="2" customFormat="1">
      <c r="A108" s="38"/>
      <c r="B108" s="39"/>
      <c r="C108" s="40"/>
      <c r="D108" s="210" t="s">
        <v>129</v>
      </c>
      <c r="E108" s="40"/>
      <c r="F108" s="211" t="s">
        <v>153</v>
      </c>
      <c r="G108" s="40"/>
      <c r="H108" s="40"/>
      <c r="I108" s="212"/>
      <c r="J108" s="40"/>
      <c r="K108" s="40"/>
      <c r="L108" s="44"/>
      <c r="M108" s="213"/>
      <c r="N108" s="214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129</v>
      </c>
      <c r="AU108" s="17" t="s">
        <v>82</v>
      </c>
    </row>
    <row r="109" s="2" customFormat="1">
      <c r="A109" s="38"/>
      <c r="B109" s="39"/>
      <c r="C109" s="40"/>
      <c r="D109" s="210" t="s">
        <v>130</v>
      </c>
      <c r="E109" s="40"/>
      <c r="F109" s="215" t="s">
        <v>156</v>
      </c>
      <c r="G109" s="40"/>
      <c r="H109" s="40"/>
      <c r="I109" s="212"/>
      <c r="J109" s="40"/>
      <c r="K109" s="40"/>
      <c r="L109" s="44"/>
      <c r="M109" s="213"/>
      <c r="N109" s="214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130</v>
      </c>
      <c r="AU109" s="17" t="s">
        <v>82</v>
      </c>
    </row>
    <row r="110" s="2" customFormat="1" ht="16.5" customHeight="1">
      <c r="A110" s="38"/>
      <c r="B110" s="39"/>
      <c r="C110" s="197" t="s">
        <v>157</v>
      </c>
      <c r="D110" s="197" t="s">
        <v>123</v>
      </c>
      <c r="E110" s="198" t="s">
        <v>158</v>
      </c>
      <c r="F110" s="199" t="s">
        <v>159</v>
      </c>
      <c r="G110" s="200" t="s">
        <v>160</v>
      </c>
      <c r="H110" s="201">
        <v>7</v>
      </c>
      <c r="I110" s="202"/>
      <c r="J110" s="203">
        <f>ROUND(I110*H110,2)</f>
        <v>0</v>
      </c>
      <c r="K110" s="199" t="s">
        <v>161</v>
      </c>
      <c r="L110" s="44"/>
      <c r="M110" s="204" t="s">
        <v>19</v>
      </c>
      <c r="N110" s="205" t="s">
        <v>46</v>
      </c>
      <c r="O110" s="84"/>
      <c r="P110" s="206">
        <f>O110*H110</f>
        <v>0</v>
      </c>
      <c r="Q110" s="206">
        <v>1.0000000000000001E-05</v>
      </c>
      <c r="R110" s="206">
        <f>Q110*H110</f>
        <v>7.0000000000000007E-05</v>
      </c>
      <c r="S110" s="206">
        <v>0</v>
      </c>
      <c r="T110" s="207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8" t="s">
        <v>127</v>
      </c>
      <c r="AT110" s="208" t="s">
        <v>123</v>
      </c>
      <c r="AU110" s="208" t="s">
        <v>82</v>
      </c>
      <c r="AY110" s="17" t="s">
        <v>120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17" t="s">
        <v>80</v>
      </c>
      <c r="BK110" s="209">
        <f>ROUND(I110*H110,2)</f>
        <v>0</v>
      </c>
      <c r="BL110" s="17" t="s">
        <v>127</v>
      </c>
      <c r="BM110" s="208" t="s">
        <v>162</v>
      </c>
    </row>
    <row r="111" s="2" customFormat="1">
      <c r="A111" s="38"/>
      <c r="B111" s="39"/>
      <c r="C111" s="40"/>
      <c r="D111" s="210" t="s">
        <v>129</v>
      </c>
      <c r="E111" s="40"/>
      <c r="F111" s="211" t="s">
        <v>163</v>
      </c>
      <c r="G111" s="40"/>
      <c r="H111" s="40"/>
      <c r="I111" s="212"/>
      <c r="J111" s="40"/>
      <c r="K111" s="40"/>
      <c r="L111" s="44"/>
      <c r="M111" s="213"/>
      <c r="N111" s="214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129</v>
      </c>
      <c r="AU111" s="17" t="s">
        <v>82</v>
      </c>
    </row>
    <row r="112" s="2" customFormat="1">
      <c r="A112" s="38"/>
      <c r="B112" s="39"/>
      <c r="C112" s="40"/>
      <c r="D112" s="216" t="s">
        <v>164</v>
      </c>
      <c r="E112" s="40"/>
      <c r="F112" s="217" t="s">
        <v>165</v>
      </c>
      <c r="G112" s="40"/>
      <c r="H112" s="40"/>
      <c r="I112" s="212"/>
      <c r="J112" s="40"/>
      <c r="K112" s="40"/>
      <c r="L112" s="44"/>
      <c r="M112" s="213"/>
      <c r="N112" s="214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164</v>
      </c>
      <c r="AU112" s="17" t="s">
        <v>82</v>
      </c>
    </row>
    <row r="113" s="2" customFormat="1">
      <c r="A113" s="38"/>
      <c r="B113" s="39"/>
      <c r="C113" s="40"/>
      <c r="D113" s="210" t="s">
        <v>130</v>
      </c>
      <c r="E113" s="40"/>
      <c r="F113" s="215" t="s">
        <v>166</v>
      </c>
      <c r="G113" s="40"/>
      <c r="H113" s="40"/>
      <c r="I113" s="212"/>
      <c r="J113" s="40"/>
      <c r="K113" s="40"/>
      <c r="L113" s="44"/>
      <c r="M113" s="213"/>
      <c r="N113" s="214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130</v>
      </c>
      <c r="AU113" s="17" t="s">
        <v>82</v>
      </c>
    </row>
    <row r="114" s="12" customFormat="1" ht="25.92" customHeight="1">
      <c r="A114" s="12"/>
      <c r="B114" s="181"/>
      <c r="C114" s="182"/>
      <c r="D114" s="183" t="s">
        <v>74</v>
      </c>
      <c r="E114" s="184" t="s">
        <v>167</v>
      </c>
      <c r="F114" s="184" t="s">
        <v>168</v>
      </c>
      <c r="G114" s="182"/>
      <c r="H114" s="182"/>
      <c r="I114" s="185"/>
      <c r="J114" s="186">
        <f>BK114</f>
        <v>0</v>
      </c>
      <c r="K114" s="182"/>
      <c r="L114" s="187"/>
      <c r="M114" s="188"/>
      <c r="N114" s="189"/>
      <c r="O114" s="189"/>
      <c r="P114" s="190">
        <f>P115</f>
        <v>0</v>
      </c>
      <c r="Q114" s="189"/>
      <c r="R114" s="190">
        <f>R115</f>
        <v>0.35430000000000006</v>
      </c>
      <c r="S114" s="189"/>
      <c r="T114" s="191">
        <f>T115</f>
        <v>0.0030500000000000002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2" t="s">
        <v>82</v>
      </c>
      <c r="AT114" s="193" t="s">
        <v>74</v>
      </c>
      <c r="AU114" s="193" t="s">
        <v>75</v>
      </c>
      <c r="AY114" s="192" t="s">
        <v>120</v>
      </c>
      <c r="BK114" s="194">
        <f>BK115</f>
        <v>0</v>
      </c>
    </row>
    <row r="115" s="12" customFormat="1" ht="22.8" customHeight="1">
      <c r="A115" s="12"/>
      <c r="B115" s="181"/>
      <c r="C115" s="182"/>
      <c r="D115" s="183" t="s">
        <v>74</v>
      </c>
      <c r="E115" s="195" t="s">
        <v>169</v>
      </c>
      <c r="F115" s="195" t="s">
        <v>170</v>
      </c>
      <c r="G115" s="182"/>
      <c r="H115" s="182"/>
      <c r="I115" s="185"/>
      <c r="J115" s="196">
        <f>BK115</f>
        <v>0</v>
      </c>
      <c r="K115" s="182"/>
      <c r="L115" s="187"/>
      <c r="M115" s="188"/>
      <c r="N115" s="189"/>
      <c r="O115" s="189"/>
      <c r="P115" s="190">
        <f>SUM(P116:P234)</f>
        <v>0</v>
      </c>
      <c r="Q115" s="189"/>
      <c r="R115" s="190">
        <f>SUM(R116:R234)</f>
        <v>0.35430000000000006</v>
      </c>
      <c r="S115" s="189"/>
      <c r="T115" s="191">
        <f>SUM(T116:T234)</f>
        <v>0.0030500000000000002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2" t="s">
        <v>82</v>
      </c>
      <c r="AT115" s="193" t="s">
        <v>74</v>
      </c>
      <c r="AU115" s="193" t="s">
        <v>80</v>
      </c>
      <c r="AY115" s="192" t="s">
        <v>120</v>
      </c>
      <c r="BK115" s="194">
        <f>SUM(BK116:BK234)</f>
        <v>0</v>
      </c>
    </row>
    <row r="116" s="2" customFormat="1" ht="33" customHeight="1">
      <c r="A116" s="38"/>
      <c r="B116" s="39"/>
      <c r="C116" s="197" t="s">
        <v>171</v>
      </c>
      <c r="D116" s="197" t="s">
        <v>123</v>
      </c>
      <c r="E116" s="198" t="s">
        <v>172</v>
      </c>
      <c r="F116" s="199" t="s">
        <v>173</v>
      </c>
      <c r="G116" s="200" t="s">
        <v>154</v>
      </c>
      <c r="H116" s="201">
        <v>7</v>
      </c>
      <c r="I116" s="202"/>
      <c r="J116" s="203">
        <f>ROUND(I116*H116,2)</f>
        <v>0</v>
      </c>
      <c r="K116" s="199" t="s">
        <v>19</v>
      </c>
      <c r="L116" s="44"/>
      <c r="M116" s="204" t="s">
        <v>19</v>
      </c>
      <c r="N116" s="205" t="s">
        <v>46</v>
      </c>
      <c r="O116" s="84"/>
      <c r="P116" s="206">
        <f>O116*H116</f>
        <v>0</v>
      </c>
      <c r="Q116" s="206">
        <v>0</v>
      </c>
      <c r="R116" s="206">
        <f>Q116*H116</f>
        <v>0</v>
      </c>
      <c r="S116" s="206">
        <v>0</v>
      </c>
      <c r="T116" s="207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08" t="s">
        <v>174</v>
      </c>
      <c r="AT116" s="208" t="s">
        <v>123</v>
      </c>
      <c r="AU116" s="208" t="s">
        <v>82</v>
      </c>
      <c r="AY116" s="17" t="s">
        <v>120</v>
      </c>
      <c r="BE116" s="209">
        <f>IF(N116="základní",J116,0)</f>
        <v>0</v>
      </c>
      <c r="BF116" s="209">
        <f>IF(N116="snížená",J116,0)</f>
        <v>0</v>
      </c>
      <c r="BG116" s="209">
        <f>IF(N116="zákl. přenesená",J116,0)</f>
        <v>0</v>
      </c>
      <c r="BH116" s="209">
        <f>IF(N116="sníž. přenesená",J116,0)</f>
        <v>0</v>
      </c>
      <c r="BI116" s="209">
        <f>IF(N116="nulová",J116,0)</f>
        <v>0</v>
      </c>
      <c r="BJ116" s="17" t="s">
        <v>80</v>
      </c>
      <c r="BK116" s="209">
        <f>ROUND(I116*H116,2)</f>
        <v>0</v>
      </c>
      <c r="BL116" s="17" t="s">
        <v>174</v>
      </c>
      <c r="BM116" s="208" t="s">
        <v>175</v>
      </c>
    </row>
    <row r="117" s="2" customFormat="1">
      <c r="A117" s="38"/>
      <c r="B117" s="39"/>
      <c r="C117" s="40"/>
      <c r="D117" s="210" t="s">
        <v>129</v>
      </c>
      <c r="E117" s="40"/>
      <c r="F117" s="211" t="s">
        <v>173</v>
      </c>
      <c r="G117" s="40"/>
      <c r="H117" s="40"/>
      <c r="I117" s="212"/>
      <c r="J117" s="40"/>
      <c r="K117" s="40"/>
      <c r="L117" s="44"/>
      <c r="M117" s="213"/>
      <c r="N117" s="214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129</v>
      </c>
      <c r="AU117" s="17" t="s">
        <v>82</v>
      </c>
    </row>
    <row r="118" s="2" customFormat="1" ht="16.5" customHeight="1">
      <c r="A118" s="38"/>
      <c r="B118" s="39"/>
      <c r="C118" s="218" t="s">
        <v>176</v>
      </c>
      <c r="D118" s="218" t="s">
        <v>177</v>
      </c>
      <c r="E118" s="219" t="s">
        <v>178</v>
      </c>
      <c r="F118" s="220" t="s">
        <v>179</v>
      </c>
      <c r="G118" s="221" t="s">
        <v>154</v>
      </c>
      <c r="H118" s="222">
        <v>7</v>
      </c>
      <c r="I118" s="223"/>
      <c r="J118" s="224">
        <f>ROUND(I118*H118,2)</f>
        <v>0</v>
      </c>
      <c r="K118" s="220" t="s">
        <v>19</v>
      </c>
      <c r="L118" s="225"/>
      <c r="M118" s="226" t="s">
        <v>19</v>
      </c>
      <c r="N118" s="227" t="s">
        <v>46</v>
      </c>
      <c r="O118" s="84"/>
      <c r="P118" s="206">
        <f>O118*H118</f>
        <v>0</v>
      </c>
      <c r="Q118" s="206">
        <v>0</v>
      </c>
      <c r="R118" s="206">
        <f>Q118*H118</f>
        <v>0</v>
      </c>
      <c r="S118" s="206">
        <v>0</v>
      </c>
      <c r="T118" s="207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08" t="s">
        <v>180</v>
      </c>
      <c r="AT118" s="208" t="s">
        <v>177</v>
      </c>
      <c r="AU118" s="208" t="s">
        <v>82</v>
      </c>
      <c r="AY118" s="17" t="s">
        <v>120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17" t="s">
        <v>80</v>
      </c>
      <c r="BK118" s="209">
        <f>ROUND(I118*H118,2)</f>
        <v>0</v>
      </c>
      <c r="BL118" s="17" t="s">
        <v>174</v>
      </c>
      <c r="BM118" s="208" t="s">
        <v>181</v>
      </c>
    </row>
    <row r="119" s="2" customFormat="1">
      <c r="A119" s="38"/>
      <c r="B119" s="39"/>
      <c r="C119" s="40"/>
      <c r="D119" s="210" t="s">
        <v>129</v>
      </c>
      <c r="E119" s="40"/>
      <c r="F119" s="211" t="s">
        <v>182</v>
      </c>
      <c r="G119" s="40"/>
      <c r="H119" s="40"/>
      <c r="I119" s="212"/>
      <c r="J119" s="40"/>
      <c r="K119" s="40"/>
      <c r="L119" s="44"/>
      <c r="M119" s="213"/>
      <c r="N119" s="214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129</v>
      </c>
      <c r="AU119" s="17" t="s">
        <v>82</v>
      </c>
    </row>
    <row r="120" s="2" customFormat="1" ht="16.5" customHeight="1">
      <c r="A120" s="38"/>
      <c r="B120" s="39"/>
      <c r="C120" s="197" t="s">
        <v>127</v>
      </c>
      <c r="D120" s="197" t="s">
        <v>123</v>
      </c>
      <c r="E120" s="198" t="s">
        <v>183</v>
      </c>
      <c r="F120" s="199" t="s">
        <v>184</v>
      </c>
      <c r="G120" s="200" t="s">
        <v>154</v>
      </c>
      <c r="H120" s="201">
        <v>34</v>
      </c>
      <c r="I120" s="202"/>
      <c r="J120" s="203">
        <f>ROUND(I120*H120,2)</f>
        <v>0</v>
      </c>
      <c r="K120" s="199" t="s">
        <v>19</v>
      </c>
      <c r="L120" s="44"/>
      <c r="M120" s="204" t="s">
        <v>19</v>
      </c>
      <c r="N120" s="205" t="s">
        <v>46</v>
      </c>
      <c r="O120" s="84"/>
      <c r="P120" s="206">
        <f>O120*H120</f>
        <v>0</v>
      </c>
      <c r="Q120" s="206">
        <v>0</v>
      </c>
      <c r="R120" s="206">
        <f>Q120*H120</f>
        <v>0</v>
      </c>
      <c r="S120" s="206">
        <v>0</v>
      </c>
      <c r="T120" s="207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08" t="s">
        <v>174</v>
      </c>
      <c r="AT120" s="208" t="s">
        <v>123</v>
      </c>
      <c r="AU120" s="208" t="s">
        <v>82</v>
      </c>
      <c r="AY120" s="17" t="s">
        <v>120</v>
      </c>
      <c r="BE120" s="209">
        <f>IF(N120="základní",J120,0)</f>
        <v>0</v>
      </c>
      <c r="BF120" s="209">
        <f>IF(N120="snížená",J120,0)</f>
        <v>0</v>
      </c>
      <c r="BG120" s="209">
        <f>IF(N120="zákl. přenesená",J120,0)</f>
        <v>0</v>
      </c>
      <c r="BH120" s="209">
        <f>IF(N120="sníž. přenesená",J120,0)</f>
        <v>0</v>
      </c>
      <c r="BI120" s="209">
        <f>IF(N120="nulová",J120,0)</f>
        <v>0</v>
      </c>
      <c r="BJ120" s="17" t="s">
        <v>80</v>
      </c>
      <c r="BK120" s="209">
        <f>ROUND(I120*H120,2)</f>
        <v>0</v>
      </c>
      <c r="BL120" s="17" t="s">
        <v>174</v>
      </c>
      <c r="BM120" s="208" t="s">
        <v>185</v>
      </c>
    </row>
    <row r="121" s="2" customFormat="1">
      <c r="A121" s="38"/>
      <c r="B121" s="39"/>
      <c r="C121" s="40"/>
      <c r="D121" s="210" t="s">
        <v>129</v>
      </c>
      <c r="E121" s="40"/>
      <c r="F121" s="211" t="s">
        <v>186</v>
      </c>
      <c r="G121" s="40"/>
      <c r="H121" s="40"/>
      <c r="I121" s="212"/>
      <c r="J121" s="40"/>
      <c r="K121" s="40"/>
      <c r="L121" s="44"/>
      <c r="M121" s="213"/>
      <c r="N121" s="214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129</v>
      </c>
      <c r="AU121" s="17" t="s">
        <v>82</v>
      </c>
    </row>
    <row r="122" s="2" customFormat="1" ht="21.75" customHeight="1">
      <c r="A122" s="38"/>
      <c r="B122" s="39"/>
      <c r="C122" s="218" t="s">
        <v>143</v>
      </c>
      <c r="D122" s="218" t="s">
        <v>177</v>
      </c>
      <c r="E122" s="219" t="s">
        <v>187</v>
      </c>
      <c r="F122" s="220" t="s">
        <v>188</v>
      </c>
      <c r="G122" s="221" t="s">
        <v>154</v>
      </c>
      <c r="H122" s="222">
        <v>6</v>
      </c>
      <c r="I122" s="223"/>
      <c r="J122" s="224">
        <f>ROUND(I122*H122,2)</f>
        <v>0</v>
      </c>
      <c r="K122" s="220" t="s">
        <v>19</v>
      </c>
      <c r="L122" s="225"/>
      <c r="M122" s="226" t="s">
        <v>19</v>
      </c>
      <c r="N122" s="227" t="s">
        <v>46</v>
      </c>
      <c r="O122" s="84"/>
      <c r="P122" s="206">
        <f>O122*H122</f>
        <v>0</v>
      </c>
      <c r="Q122" s="206">
        <v>0</v>
      </c>
      <c r="R122" s="206">
        <f>Q122*H122</f>
        <v>0</v>
      </c>
      <c r="S122" s="206">
        <v>0</v>
      </c>
      <c r="T122" s="207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8" t="s">
        <v>180</v>
      </c>
      <c r="AT122" s="208" t="s">
        <v>177</v>
      </c>
      <c r="AU122" s="208" t="s">
        <v>82</v>
      </c>
      <c r="AY122" s="17" t="s">
        <v>120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17" t="s">
        <v>80</v>
      </c>
      <c r="BK122" s="209">
        <f>ROUND(I122*H122,2)</f>
        <v>0</v>
      </c>
      <c r="BL122" s="17" t="s">
        <v>174</v>
      </c>
      <c r="BM122" s="208" t="s">
        <v>189</v>
      </c>
    </row>
    <row r="123" s="2" customFormat="1">
      <c r="A123" s="38"/>
      <c r="B123" s="39"/>
      <c r="C123" s="40"/>
      <c r="D123" s="210" t="s">
        <v>129</v>
      </c>
      <c r="E123" s="40"/>
      <c r="F123" s="211" t="s">
        <v>188</v>
      </c>
      <c r="G123" s="40"/>
      <c r="H123" s="40"/>
      <c r="I123" s="212"/>
      <c r="J123" s="40"/>
      <c r="K123" s="40"/>
      <c r="L123" s="44"/>
      <c r="M123" s="213"/>
      <c r="N123" s="214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129</v>
      </c>
      <c r="AU123" s="17" t="s">
        <v>82</v>
      </c>
    </row>
    <row r="124" s="2" customFormat="1">
      <c r="A124" s="38"/>
      <c r="B124" s="39"/>
      <c r="C124" s="40"/>
      <c r="D124" s="210" t="s">
        <v>130</v>
      </c>
      <c r="E124" s="40"/>
      <c r="F124" s="215" t="s">
        <v>190</v>
      </c>
      <c r="G124" s="40"/>
      <c r="H124" s="40"/>
      <c r="I124" s="212"/>
      <c r="J124" s="40"/>
      <c r="K124" s="40"/>
      <c r="L124" s="44"/>
      <c r="M124" s="213"/>
      <c r="N124" s="214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130</v>
      </c>
      <c r="AU124" s="17" t="s">
        <v>82</v>
      </c>
    </row>
    <row r="125" s="2" customFormat="1" ht="21.75" customHeight="1">
      <c r="A125" s="38"/>
      <c r="B125" s="39"/>
      <c r="C125" s="218" t="s">
        <v>191</v>
      </c>
      <c r="D125" s="218" t="s">
        <v>177</v>
      </c>
      <c r="E125" s="219" t="s">
        <v>192</v>
      </c>
      <c r="F125" s="220" t="s">
        <v>188</v>
      </c>
      <c r="G125" s="221" t="s">
        <v>154</v>
      </c>
      <c r="H125" s="222">
        <v>6</v>
      </c>
      <c r="I125" s="223"/>
      <c r="J125" s="224">
        <f>ROUND(I125*H125,2)</f>
        <v>0</v>
      </c>
      <c r="K125" s="220" t="s">
        <v>19</v>
      </c>
      <c r="L125" s="225"/>
      <c r="M125" s="226" t="s">
        <v>19</v>
      </c>
      <c r="N125" s="227" t="s">
        <v>46</v>
      </c>
      <c r="O125" s="84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8" t="s">
        <v>180</v>
      </c>
      <c r="AT125" s="208" t="s">
        <v>177</v>
      </c>
      <c r="AU125" s="208" t="s">
        <v>82</v>
      </c>
      <c r="AY125" s="17" t="s">
        <v>120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7" t="s">
        <v>80</v>
      </c>
      <c r="BK125" s="209">
        <f>ROUND(I125*H125,2)</f>
        <v>0</v>
      </c>
      <c r="BL125" s="17" t="s">
        <v>174</v>
      </c>
      <c r="BM125" s="208" t="s">
        <v>193</v>
      </c>
    </row>
    <row r="126" s="2" customFormat="1">
      <c r="A126" s="38"/>
      <c r="B126" s="39"/>
      <c r="C126" s="40"/>
      <c r="D126" s="210" t="s">
        <v>129</v>
      </c>
      <c r="E126" s="40"/>
      <c r="F126" s="211" t="s">
        <v>194</v>
      </c>
      <c r="G126" s="40"/>
      <c r="H126" s="40"/>
      <c r="I126" s="212"/>
      <c r="J126" s="40"/>
      <c r="K126" s="40"/>
      <c r="L126" s="44"/>
      <c r="M126" s="213"/>
      <c r="N126" s="214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129</v>
      </c>
      <c r="AU126" s="17" t="s">
        <v>82</v>
      </c>
    </row>
    <row r="127" s="2" customFormat="1">
      <c r="A127" s="38"/>
      <c r="B127" s="39"/>
      <c r="C127" s="40"/>
      <c r="D127" s="210" t="s">
        <v>130</v>
      </c>
      <c r="E127" s="40"/>
      <c r="F127" s="215" t="s">
        <v>190</v>
      </c>
      <c r="G127" s="40"/>
      <c r="H127" s="40"/>
      <c r="I127" s="212"/>
      <c r="J127" s="40"/>
      <c r="K127" s="40"/>
      <c r="L127" s="44"/>
      <c r="M127" s="213"/>
      <c r="N127" s="214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130</v>
      </c>
      <c r="AU127" s="17" t="s">
        <v>82</v>
      </c>
    </row>
    <row r="128" s="2" customFormat="1" ht="21.75" customHeight="1">
      <c r="A128" s="38"/>
      <c r="B128" s="39"/>
      <c r="C128" s="218" t="s">
        <v>195</v>
      </c>
      <c r="D128" s="218" t="s">
        <v>177</v>
      </c>
      <c r="E128" s="219" t="s">
        <v>196</v>
      </c>
      <c r="F128" s="220" t="s">
        <v>188</v>
      </c>
      <c r="G128" s="221" t="s">
        <v>154</v>
      </c>
      <c r="H128" s="222">
        <v>7</v>
      </c>
      <c r="I128" s="223"/>
      <c r="J128" s="224">
        <f>ROUND(I128*H128,2)</f>
        <v>0</v>
      </c>
      <c r="K128" s="220" t="s">
        <v>19</v>
      </c>
      <c r="L128" s="225"/>
      <c r="M128" s="226" t="s">
        <v>19</v>
      </c>
      <c r="N128" s="227" t="s">
        <v>46</v>
      </c>
      <c r="O128" s="84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08" t="s">
        <v>180</v>
      </c>
      <c r="AT128" s="208" t="s">
        <v>177</v>
      </c>
      <c r="AU128" s="208" t="s">
        <v>82</v>
      </c>
      <c r="AY128" s="17" t="s">
        <v>120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7" t="s">
        <v>80</v>
      </c>
      <c r="BK128" s="209">
        <f>ROUND(I128*H128,2)</f>
        <v>0</v>
      </c>
      <c r="BL128" s="17" t="s">
        <v>174</v>
      </c>
      <c r="BM128" s="208" t="s">
        <v>197</v>
      </c>
    </row>
    <row r="129" s="2" customFormat="1">
      <c r="A129" s="38"/>
      <c r="B129" s="39"/>
      <c r="C129" s="40"/>
      <c r="D129" s="210" t="s">
        <v>129</v>
      </c>
      <c r="E129" s="40"/>
      <c r="F129" s="211" t="s">
        <v>198</v>
      </c>
      <c r="G129" s="40"/>
      <c r="H129" s="40"/>
      <c r="I129" s="212"/>
      <c r="J129" s="40"/>
      <c r="K129" s="40"/>
      <c r="L129" s="44"/>
      <c r="M129" s="213"/>
      <c r="N129" s="214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129</v>
      </c>
      <c r="AU129" s="17" t="s">
        <v>82</v>
      </c>
    </row>
    <row r="130" s="2" customFormat="1">
      <c r="A130" s="38"/>
      <c r="B130" s="39"/>
      <c r="C130" s="40"/>
      <c r="D130" s="210" t="s">
        <v>130</v>
      </c>
      <c r="E130" s="40"/>
      <c r="F130" s="215" t="s">
        <v>190</v>
      </c>
      <c r="G130" s="40"/>
      <c r="H130" s="40"/>
      <c r="I130" s="212"/>
      <c r="J130" s="40"/>
      <c r="K130" s="40"/>
      <c r="L130" s="44"/>
      <c r="M130" s="213"/>
      <c r="N130" s="214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130</v>
      </c>
      <c r="AU130" s="17" t="s">
        <v>82</v>
      </c>
    </row>
    <row r="131" s="2" customFormat="1" ht="21.75" customHeight="1">
      <c r="A131" s="38"/>
      <c r="B131" s="39"/>
      <c r="C131" s="197" t="s">
        <v>199</v>
      </c>
      <c r="D131" s="197" t="s">
        <v>123</v>
      </c>
      <c r="E131" s="198" t="s">
        <v>200</v>
      </c>
      <c r="F131" s="199" t="s">
        <v>201</v>
      </c>
      <c r="G131" s="200" t="s">
        <v>154</v>
      </c>
      <c r="H131" s="201">
        <v>1</v>
      </c>
      <c r="I131" s="202"/>
      <c r="J131" s="203">
        <f>ROUND(I131*H131,2)</f>
        <v>0</v>
      </c>
      <c r="K131" s="199" t="s">
        <v>161</v>
      </c>
      <c r="L131" s="44"/>
      <c r="M131" s="204" t="s">
        <v>19</v>
      </c>
      <c r="N131" s="205" t="s">
        <v>46</v>
      </c>
      <c r="O131" s="84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8" t="s">
        <v>174</v>
      </c>
      <c r="AT131" s="208" t="s">
        <v>123</v>
      </c>
      <c r="AU131" s="208" t="s">
        <v>82</v>
      </c>
      <c r="AY131" s="17" t="s">
        <v>120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7" t="s">
        <v>80</v>
      </c>
      <c r="BK131" s="209">
        <f>ROUND(I131*H131,2)</f>
        <v>0</v>
      </c>
      <c r="BL131" s="17" t="s">
        <v>174</v>
      </c>
      <c r="BM131" s="208" t="s">
        <v>202</v>
      </c>
    </row>
    <row r="132" s="2" customFormat="1">
      <c r="A132" s="38"/>
      <c r="B132" s="39"/>
      <c r="C132" s="40"/>
      <c r="D132" s="210" t="s">
        <v>129</v>
      </c>
      <c r="E132" s="40"/>
      <c r="F132" s="211" t="s">
        <v>203</v>
      </c>
      <c r="G132" s="40"/>
      <c r="H132" s="40"/>
      <c r="I132" s="212"/>
      <c r="J132" s="40"/>
      <c r="K132" s="40"/>
      <c r="L132" s="44"/>
      <c r="M132" s="213"/>
      <c r="N132" s="214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129</v>
      </c>
      <c r="AU132" s="17" t="s">
        <v>82</v>
      </c>
    </row>
    <row r="133" s="2" customFormat="1">
      <c r="A133" s="38"/>
      <c r="B133" s="39"/>
      <c r="C133" s="40"/>
      <c r="D133" s="216" t="s">
        <v>164</v>
      </c>
      <c r="E133" s="40"/>
      <c r="F133" s="217" t="s">
        <v>204</v>
      </c>
      <c r="G133" s="40"/>
      <c r="H133" s="40"/>
      <c r="I133" s="212"/>
      <c r="J133" s="40"/>
      <c r="K133" s="40"/>
      <c r="L133" s="44"/>
      <c r="M133" s="213"/>
      <c r="N133" s="214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164</v>
      </c>
      <c r="AU133" s="17" t="s">
        <v>82</v>
      </c>
    </row>
    <row r="134" s="2" customFormat="1" ht="16.5" customHeight="1">
      <c r="A134" s="38"/>
      <c r="B134" s="39"/>
      <c r="C134" s="218" t="s">
        <v>205</v>
      </c>
      <c r="D134" s="218" t="s">
        <v>177</v>
      </c>
      <c r="E134" s="219" t="s">
        <v>206</v>
      </c>
      <c r="F134" s="220" t="s">
        <v>207</v>
      </c>
      <c r="G134" s="221" t="s">
        <v>154</v>
      </c>
      <c r="H134" s="222">
        <v>1</v>
      </c>
      <c r="I134" s="223"/>
      <c r="J134" s="224">
        <f>ROUND(I134*H134,2)</f>
        <v>0</v>
      </c>
      <c r="K134" s="220" t="s">
        <v>19</v>
      </c>
      <c r="L134" s="225"/>
      <c r="M134" s="226" t="s">
        <v>19</v>
      </c>
      <c r="N134" s="227" t="s">
        <v>46</v>
      </c>
      <c r="O134" s="84"/>
      <c r="P134" s="206">
        <f>O134*H134</f>
        <v>0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08" t="s">
        <v>180</v>
      </c>
      <c r="AT134" s="208" t="s">
        <v>177</v>
      </c>
      <c r="AU134" s="208" t="s">
        <v>82</v>
      </c>
      <c r="AY134" s="17" t="s">
        <v>120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7" t="s">
        <v>80</v>
      </c>
      <c r="BK134" s="209">
        <f>ROUND(I134*H134,2)</f>
        <v>0</v>
      </c>
      <c r="BL134" s="17" t="s">
        <v>174</v>
      </c>
      <c r="BM134" s="208" t="s">
        <v>208</v>
      </c>
    </row>
    <row r="135" s="2" customFormat="1">
      <c r="A135" s="38"/>
      <c r="B135" s="39"/>
      <c r="C135" s="40"/>
      <c r="D135" s="210" t="s">
        <v>129</v>
      </c>
      <c r="E135" s="40"/>
      <c r="F135" s="211" t="s">
        <v>207</v>
      </c>
      <c r="G135" s="40"/>
      <c r="H135" s="40"/>
      <c r="I135" s="212"/>
      <c r="J135" s="40"/>
      <c r="K135" s="40"/>
      <c r="L135" s="44"/>
      <c r="M135" s="213"/>
      <c r="N135" s="214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129</v>
      </c>
      <c r="AU135" s="17" t="s">
        <v>82</v>
      </c>
    </row>
    <row r="136" s="2" customFormat="1" ht="16.5" customHeight="1">
      <c r="A136" s="38"/>
      <c r="B136" s="39"/>
      <c r="C136" s="197" t="s">
        <v>209</v>
      </c>
      <c r="D136" s="197" t="s">
        <v>123</v>
      </c>
      <c r="E136" s="198" t="s">
        <v>210</v>
      </c>
      <c r="F136" s="199" t="s">
        <v>211</v>
      </c>
      <c r="G136" s="200" t="s">
        <v>160</v>
      </c>
      <c r="H136" s="201">
        <v>11.904999999999999</v>
      </c>
      <c r="I136" s="202"/>
      <c r="J136" s="203">
        <f>ROUND(I136*H136,2)</f>
        <v>0</v>
      </c>
      <c r="K136" s="199" t="s">
        <v>161</v>
      </c>
      <c r="L136" s="44"/>
      <c r="M136" s="204" t="s">
        <v>19</v>
      </c>
      <c r="N136" s="205" t="s">
        <v>46</v>
      </c>
      <c r="O136" s="84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8" t="s">
        <v>174</v>
      </c>
      <c r="AT136" s="208" t="s">
        <v>123</v>
      </c>
      <c r="AU136" s="208" t="s">
        <v>82</v>
      </c>
      <c r="AY136" s="17" t="s">
        <v>120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7" t="s">
        <v>80</v>
      </c>
      <c r="BK136" s="209">
        <f>ROUND(I136*H136,2)</f>
        <v>0</v>
      </c>
      <c r="BL136" s="17" t="s">
        <v>174</v>
      </c>
      <c r="BM136" s="208" t="s">
        <v>212</v>
      </c>
    </row>
    <row r="137" s="2" customFormat="1">
      <c r="A137" s="38"/>
      <c r="B137" s="39"/>
      <c r="C137" s="40"/>
      <c r="D137" s="210" t="s">
        <v>129</v>
      </c>
      <c r="E137" s="40"/>
      <c r="F137" s="211" t="s">
        <v>213</v>
      </c>
      <c r="G137" s="40"/>
      <c r="H137" s="40"/>
      <c r="I137" s="212"/>
      <c r="J137" s="40"/>
      <c r="K137" s="40"/>
      <c r="L137" s="44"/>
      <c r="M137" s="213"/>
      <c r="N137" s="214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129</v>
      </c>
      <c r="AU137" s="17" t="s">
        <v>82</v>
      </c>
    </row>
    <row r="138" s="2" customFormat="1">
      <c r="A138" s="38"/>
      <c r="B138" s="39"/>
      <c r="C138" s="40"/>
      <c r="D138" s="216" t="s">
        <v>164</v>
      </c>
      <c r="E138" s="40"/>
      <c r="F138" s="217" t="s">
        <v>214</v>
      </c>
      <c r="G138" s="40"/>
      <c r="H138" s="40"/>
      <c r="I138" s="212"/>
      <c r="J138" s="40"/>
      <c r="K138" s="40"/>
      <c r="L138" s="44"/>
      <c r="M138" s="213"/>
      <c r="N138" s="214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164</v>
      </c>
      <c r="AU138" s="17" t="s">
        <v>82</v>
      </c>
    </row>
    <row r="139" s="2" customFormat="1" ht="16.5" customHeight="1">
      <c r="A139" s="38"/>
      <c r="B139" s="39"/>
      <c r="C139" s="218" t="s">
        <v>150</v>
      </c>
      <c r="D139" s="218" t="s">
        <v>177</v>
      </c>
      <c r="E139" s="219" t="s">
        <v>215</v>
      </c>
      <c r="F139" s="220" t="s">
        <v>216</v>
      </c>
      <c r="G139" s="221" t="s">
        <v>217</v>
      </c>
      <c r="H139" s="222">
        <v>10</v>
      </c>
      <c r="I139" s="223"/>
      <c r="J139" s="224">
        <f>ROUND(I139*H139,2)</f>
        <v>0</v>
      </c>
      <c r="K139" s="220" t="s">
        <v>161</v>
      </c>
      <c r="L139" s="225"/>
      <c r="M139" s="226" t="s">
        <v>19</v>
      </c>
      <c r="N139" s="227" t="s">
        <v>46</v>
      </c>
      <c r="O139" s="84"/>
      <c r="P139" s="206">
        <f>O139*H139</f>
        <v>0</v>
      </c>
      <c r="Q139" s="206">
        <v>0.001</v>
      </c>
      <c r="R139" s="206">
        <f>Q139*H139</f>
        <v>0.01</v>
      </c>
      <c r="S139" s="206">
        <v>0</v>
      </c>
      <c r="T139" s="20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8" t="s">
        <v>180</v>
      </c>
      <c r="AT139" s="208" t="s">
        <v>177</v>
      </c>
      <c r="AU139" s="208" t="s">
        <v>82</v>
      </c>
      <c r="AY139" s="17" t="s">
        <v>120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7" t="s">
        <v>80</v>
      </c>
      <c r="BK139" s="209">
        <f>ROUND(I139*H139,2)</f>
        <v>0</v>
      </c>
      <c r="BL139" s="17" t="s">
        <v>174</v>
      </c>
      <c r="BM139" s="208" t="s">
        <v>218</v>
      </c>
    </row>
    <row r="140" s="2" customFormat="1">
      <c r="A140" s="38"/>
      <c r="B140" s="39"/>
      <c r="C140" s="40"/>
      <c r="D140" s="210" t="s">
        <v>129</v>
      </c>
      <c r="E140" s="40"/>
      <c r="F140" s="211" t="s">
        <v>216</v>
      </c>
      <c r="G140" s="40"/>
      <c r="H140" s="40"/>
      <c r="I140" s="212"/>
      <c r="J140" s="40"/>
      <c r="K140" s="40"/>
      <c r="L140" s="44"/>
      <c r="M140" s="213"/>
      <c r="N140" s="214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129</v>
      </c>
      <c r="AU140" s="17" t="s">
        <v>82</v>
      </c>
    </row>
    <row r="141" s="13" customFormat="1">
      <c r="A141" s="13"/>
      <c r="B141" s="228"/>
      <c r="C141" s="229"/>
      <c r="D141" s="210" t="s">
        <v>219</v>
      </c>
      <c r="E141" s="229"/>
      <c r="F141" s="230" t="s">
        <v>220</v>
      </c>
      <c r="G141" s="229"/>
      <c r="H141" s="231">
        <v>10</v>
      </c>
      <c r="I141" s="232"/>
      <c r="J141" s="229"/>
      <c r="K141" s="229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219</v>
      </c>
      <c r="AU141" s="237" t="s">
        <v>82</v>
      </c>
      <c r="AV141" s="13" t="s">
        <v>82</v>
      </c>
      <c r="AW141" s="13" t="s">
        <v>4</v>
      </c>
      <c r="AX141" s="13" t="s">
        <v>80</v>
      </c>
      <c r="AY141" s="237" t="s">
        <v>120</v>
      </c>
    </row>
    <row r="142" s="2" customFormat="1" ht="24.15" customHeight="1">
      <c r="A142" s="38"/>
      <c r="B142" s="39"/>
      <c r="C142" s="197" t="s">
        <v>221</v>
      </c>
      <c r="D142" s="197" t="s">
        <v>123</v>
      </c>
      <c r="E142" s="198" t="s">
        <v>222</v>
      </c>
      <c r="F142" s="199" t="s">
        <v>223</v>
      </c>
      <c r="G142" s="200" t="s">
        <v>160</v>
      </c>
      <c r="H142" s="201">
        <v>25</v>
      </c>
      <c r="I142" s="202"/>
      <c r="J142" s="203">
        <f>ROUND(I142*H142,2)</f>
        <v>0</v>
      </c>
      <c r="K142" s="199" t="s">
        <v>19</v>
      </c>
      <c r="L142" s="44"/>
      <c r="M142" s="204" t="s">
        <v>19</v>
      </c>
      <c r="N142" s="205" t="s">
        <v>46</v>
      </c>
      <c r="O142" s="84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8" t="s">
        <v>174</v>
      </c>
      <c r="AT142" s="208" t="s">
        <v>123</v>
      </c>
      <c r="AU142" s="208" t="s">
        <v>82</v>
      </c>
      <c r="AY142" s="17" t="s">
        <v>120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7" t="s">
        <v>80</v>
      </c>
      <c r="BK142" s="209">
        <f>ROUND(I142*H142,2)</f>
        <v>0</v>
      </c>
      <c r="BL142" s="17" t="s">
        <v>174</v>
      </c>
      <c r="BM142" s="208" t="s">
        <v>224</v>
      </c>
    </row>
    <row r="143" s="2" customFormat="1">
      <c r="A143" s="38"/>
      <c r="B143" s="39"/>
      <c r="C143" s="40"/>
      <c r="D143" s="210" t="s">
        <v>129</v>
      </c>
      <c r="E143" s="40"/>
      <c r="F143" s="211" t="s">
        <v>223</v>
      </c>
      <c r="G143" s="40"/>
      <c r="H143" s="40"/>
      <c r="I143" s="212"/>
      <c r="J143" s="40"/>
      <c r="K143" s="40"/>
      <c r="L143" s="44"/>
      <c r="M143" s="213"/>
      <c r="N143" s="214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129</v>
      </c>
      <c r="AU143" s="17" t="s">
        <v>82</v>
      </c>
    </row>
    <row r="144" s="2" customFormat="1" ht="16.5" customHeight="1">
      <c r="A144" s="38"/>
      <c r="B144" s="39"/>
      <c r="C144" s="218" t="s">
        <v>225</v>
      </c>
      <c r="D144" s="218" t="s">
        <v>177</v>
      </c>
      <c r="E144" s="219" t="s">
        <v>226</v>
      </c>
      <c r="F144" s="220" t="s">
        <v>227</v>
      </c>
      <c r="G144" s="221" t="s">
        <v>217</v>
      </c>
      <c r="H144" s="222">
        <v>15.5</v>
      </c>
      <c r="I144" s="223"/>
      <c r="J144" s="224">
        <f>ROUND(I144*H144,2)</f>
        <v>0</v>
      </c>
      <c r="K144" s="220" t="s">
        <v>19</v>
      </c>
      <c r="L144" s="225"/>
      <c r="M144" s="226" t="s">
        <v>19</v>
      </c>
      <c r="N144" s="227" t="s">
        <v>46</v>
      </c>
      <c r="O144" s="84"/>
      <c r="P144" s="206">
        <f>O144*H144</f>
        <v>0</v>
      </c>
      <c r="Q144" s="206">
        <v>0.001</v>
      </c>
      <c r="R144" s="206">
        <f>Q144*H144</f>
        <v>0.0155</v>
      </c>
      <c r="S144" s="206">
        <v>0</v>
      </c>
      <c r="T144" s="20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8" t="s">
        <v>180</v>
      </c>
      <c r="AT144" s="208" t="s">
        <v>177</v>
      </c>
      <c r="AU144" s="208" t="s">
        <v>82</v>
      </c>
      <c r="AY144" s="17" t="s">
        <v>120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7" t="s">
        <v>80</v>
      </c>
      <c r="BK144" s="209">
        <f>ROUND(I144*H144,2)</f>
        <v>0</v>
      </c>
      <c r="BL144" s="17" t="s">
        <v>174</v>
      </c>
      <c r="BM144" s="208" t="s">
        <v>228</v>
      </c>
    </row>
    <row r="145" s="2" customFormat="1">
      <c r="A145" s="38"/>
      <c r="B145" s="39"/>
      <c r="C145" s="40"/>
      <c r="D145" s="210" t="s">
        <v>129</v>
      </c>
      <c r="E145" s="40"/>
      <c r="F145" s="211" t="s">
        <v>227</v>
      </c>
      <c r="G145" s="40"/>
      <c r="H145" s="40"/>
      <c r="I145" s="212"/>
      <c r="J145" s="40"/>
      <c r="K145" s="40"/>
      <c r="L145" s="44"/>
      <c r="M145" s="213"/>
      <c r="N145" s="214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129</v>
      </c>
      <c r="AU145" s="17" t="s">
        <v>82</v>
      </c>
    </row>
    <row r="146" s="2" customFormat="1">
      <c r="A146" s="38"/>
      <c r="B146" s="39"/>
      <c r="C146" s="40"/>
      <c r="D146" s="210" t="s">
        <v>130</v>
      </c>
      <c r="E146" s="40"/>
      <c r="F146" s="215" t="s">
        <v>229</v>
      </c>
      <c r="G146" s="40"/>
      <c r="H146" s="40"/>
      <c r="I146" s="212"/>
      <c r="J146" s="40"/>
      <c r="K146" s="40"/>
      <c r="L146" s="44"/>
      <c r="M146" s="213"/>
      <c r="N146" s="214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130</v>
      </c>
      <c r="AU146" s="17" t="s">
        <v>82</v>
      </c>
    </row>
    <row r="147" s="13" customFormat="1">
      <c r="A147" s="13"/>
      <c r="B147" s="228"/>
      <c r="C147" s="229"/>
      <c r="D147" s="210" t="s">
        <v>219</v>
      </c>
      <c r="E147" s="229"/>
      <c r="F147" s="230" t="s">
        <v>230</v>
      </c>
      <c r="G147" s="229"/>
      <c r="H147" s="231">
        <v>15.5</v>
      </c>
      <c r="I147" s="232"/>
      <c r="J147" s="229"/>
      <c r="K147" s="229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219</v>
      </c>
      <c r="AU147" s="237" t="s">
        <v>82</v>
      </c>
      <c r="AV147" s="13" t="s">
        <v>82</v>
      </c>
      <c r="AW147" s="13" t="s">
        <v>4</v>
      </c>
      <c r="AX147" s="13" t="s">
        <v>80</v>
      </c>
      <c r="AY147" s="237" t="s">
        <v>120</v>
      </c>
    </row>
    <row r="148" s="2" customFormat="1" ht="16.5" customHeight="1">
      <c r="A148" s="38"/>
      <c r="B148" s="39"/>
      <c r="C148" s="197" t="s">
        <v>8</v>
      </c>
      <c r="D148" s="197" t="s">
        <v>123</v>
      </c>
      <c r="E148" s="198" t="s">
        <v>231</v>
      </c>
      <c r="F148" s="199" t="s">
        <v>232</v>
      </c>
      <c r="G148" s="200" t="s">
        <v>160</v>
      </c>
      <c r="H148" s="201">
        <v>12</v>
      </c>
      <c r="I148" s="202"/>
      <c r="J148" s="203">
        <f>ROUND(I148*H148,2)</f>
        <v>0</v>
      </c>
      <c r="K148" s="199" t="s">
        <v>19</v>
      </c>
      <c r="L148" s="44"/>
      <c r="M148" s="204" t="s">
        <v>19</v>
      </c>
      <c r="N148" s="205" t="s">
        <v>46</v>
      </c>
      <c r="O148" s="84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8" t="s">
        <v>174</v>
      </c>
      <c r="AT148" s="208" t="s">
        <v>123</v>
      </c>
      <c r="AU148" s="208" t="s">
        <v>82</v>
      </c>
      <c r="AY148" s="17" t="s">
        <v>120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7" t="s">
        <v>80</v>
      </c>
      <c r="BK148" s="209">
        <f>ROUND(I148*H148,2)</f>
        <v>0</v>
      </c>
      <c r="BL148" s="17" t="s">
        <v>174</v>
      </c>
      <c r="BM148" s="208" t="s">
        <v>233</v>
      </c>
    </row>
    <row r="149" s="2" customFormat="1">
      <c r="A149" s="38"/>
      <c r="B149" s="39"/>
      <c r="C149" s="40"/>
      <c r="D149" s="210" t="s">
        <v>129</v>
      </c>
      <c r="E149" s="40"/>
      <c r="F149" s="211" t="s">
        <v>232</v>
      </c>
      <c r="G149" s="40"/>
      <c r="H149" s="40"/>
      <c r="I149" s="212"/>
      <c r="J149" s="40"/>
      <c r="K149" s="40"/>
      <c r="L149" s="44"/>
      <c r="M149" s="213"/>
      <c r="N149" s="214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129</v>
      </c>
      <c r="AU149" s="17" t="s">
        <v>82</v>
      </c>
    </row>
    <row r="150" s="2" customFormat="1">
      <c r="A150" s="38"/>
      <c r="B150" s="39"/>
      <c r="C150" s="40"/>
      <c r="D150" s="210" t="s">
        <v>130</v>
      </c>
      <c r="E150" s="40"/>
      <c r="F150" s="215" t="s">
        <v>234</v>
      </c>
      <c r="G150" s="40"/>
      <c r="H150" s="40"/>
      <c r="I150" s="212"/>
      <c r="J150" s="40"/>
      <c r="K150" s="40"/>
      <c r="L150" s="44"/>
      <c r="M150" s="213"/>
      <c r="N150" s="214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130</v>
      </c>
      <c r="AU150" s="17" t="s">
        <v>82</v>
      </c>
    </row>
    <row r="151" s="2" customFormat="1" ht="16.5" customHeight="1">
      <c r="A151" s="38"/>
      <c r="B151" s="39"/>
      <c r="C151" s="218" t="s">
        <v>235</v>
      </c>
      <c r="D151" s="218" t="s">
        <v>177</v>
      </c>
      <c r="E151" s="219" t="s">
        <v>236</v>
      </c>
      <c r="F151" s="220" t="s">
        <v>237</v>
      </c>
      <c r="G151" s="221" t="s">
        <v>217</v>
      </c>
      <c r="H151" s="222">
        <v>1.6799999999999999</v>
      </c>
      <c r="I151" s="223"/>
      <c r="J151" s="224">
        <f>ROUND(I151*H151,2)</f>
        <v>0</v>
      </c>
      <c r="K151" s="220" t="s">
        <v>19</v>
      </c>
      <c r="L151" s="225"/>
      <c r="M151" s="226" t="s">
        <v>19</v>
      </c>
      <c r="N151" s="227" t="s">
        <v>46</v>
      </c>
      <c r="O151" s="84"/>
      <c r="P151" s="206">
        <f>O151*H151</f>
        <v>0</v>
      </c>
      <c r="Q151" s="206">
        <v>0.001</v>
      </c>
      <c r="R151" s="206">
        <f>Q151*H151</f>
        <v>0.0016800000000000001</v>
      </c>
      <c r="S151" s="206">
        <v>0</v>
      </c>
      <c r="T151" s="20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8" t="s">
        <v>180</v>
      </c>
      <c r="AT151" s="208" t="s">
        <v>177</v>
      </c>
      <c r="AU151" s="208" t="s">
        <v>82</v>
      </c>
      <c r="AY151" s="17" t="s">
        <v>120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7" t="s">
        <v>80</v>
      </c>
      <c r="BK151" s="209">
        <f>ROUND(I151*H151,2)</f>
        <v>0</v>
      </c>
      <c r="BL151" s="17" t="s">
        <v>174</v>
      </c>
      <c r="BM151" s="208" t="s">
        <v>238</v>
      </c>
    </row>
    <row r="152" s="2" customFormat="1">
      <c r="A152" s="38"/>
      <c r="B152" s="39"/>
      <c r="C152" s="40"/>
      <c r="D152" s="210" t="s">
        <v>129</v>
      </c>
      <c r="E152" s="40"/>
      <c r="F152" s="211" t="s">
        <v>237</v>
      </c>
      <c r="G152" s="40"/>
      <c r="H152" s="40"/>
      <c r="I152" s="212"/>
      <c r="J152" s="40"/>
      <c r="K152" s="40"/>
      <c r="L152" s="44"/>
      <c r="M152" s="213"/>
      <c r="N152" s="214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129</v>
      </c>
      <c r="AU152" s="17" t="s">
        <v>82</v>
      </c>
    </row>
    <row r="153" s="2" customFormat="1">
      <c r="A153" s="38"/>
      <c r="B153" s="39"/>
      <c r="C153" s="40"/>
      <c r="D153" s="210" t="s">
        <v>130</v>
      </c>
      <c r="E153" s="40"/>
      <c r="F153" s="215" t="s">
        <v>239</v>
      </c>
      <c r="G153" s="40"/>
      <c r="H153" s="40"/>
      <c r="I153" s="212"/>
      <c r="J153" s="40"/>
      <c r="K153" s="40"/>
      <c r="L153" s="44"/>
      <c r="M153" s="213"/>
      <c r="N153" s="214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130</v>
      </c>
      <c r="AU153" s="17" t="s">
        <v>82</v>
      </c>
    </row>
    <row r="154" s="13" customFormat="1">
      <c r="A154" s="13"/>
      <c r="B154" s="228"/>
      <c r="C154" s="229"/>
      <c r="D154" s="210" t="s">
        <v>219</v>
      </c>
      <c r="E154" s="229"/>
      <c r="F154" s="230" t="s">
        <v>240</v>
      </c>
      <c r="G154" s="229"/>
      <c r="H154" s="231">
        <v>1.6799999999999999</v>
      </c>
      <c r="I154" s="232"/>
      <c r="J154" s="229"/>
      <c r="K154" s="229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219</v>
      </c>
      <c r="AU154" s="237" t="s">
        <v>82</v>
      </c>
      <c r="AV154" s="13" t="s">
        <v>82</v>
      </c>
      <c r="AW154" s="13" t="s">
        <v>4</v>
      </c>
      <c r="AX154" s="13" t="s">
        <v>80</v>
      </c>
      <c r="AY154" s="237" t="s">
        <v>120</v>
      </c>
    </row>
    <row r="155" s="2" customFormat="1" ht="16.5" customHeight="1">
      <c r="A155" s="38"/>
      <c r="B155" s="39"/>
      <c r="C155" s="197" t="s">
        <v>241</v>
      </c>
      <c r="D155" s="197" t="s">
        <v>123</v>
      </c>
      <c r="E155" s="198" t="s">
        <v>242</v>
      </c>
      <c r="F155" s="199" t="s">
        <v>243</v>
      </c>
      <c r="G155" s="200" t="s">
        <v>160</v>
      </c>
      <c r="H155" s="201">
        <v>242</v>
      </c>
      <c r="I155" s="202"/>
      <c r="J155" s="203">
        <f>ROUND(I155*H155,2)</f>
        <v>0</v>
      </c>
      <c r="K155" s="199" t="s">
        <v>19</v>
      </c>
      <c r="L155" s="44"/>
      <c r="M155" s="204" t="s">
        <v>19</v>
      </c>
      <c r="N155" s="205" t="s">
        <v>46</v>
      </c>
      <c r="O155" s="84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8" t="s">
        <v>174</v>
      </c>
      <c r="AT155" s="208" t="s">
        <v>123</v>
      </c>
      <c r="AU155" s="208" t="s">
        <v>82</v>
      </c>
      <c r="AY155" s="17" t="s">
        <v>120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7" t="s">
        <v>80</v>
      </c>
      <c r="BK155" s="209">
        <f>ROUND(I155*H155,2)</f>
        <v>0</v>
      </c>
      <c r="BL155" s="17" t="s">
        <v>174</v>
      </c>
      <c r="BM155" s="208" t="s">
        <v>244</v>
      </c>
    </row>
    <row r="156" s="2" customFormat="1">
      <c r="A156" s="38"/>
      <c r="B156" s="39"/>
      <c r="C156" s="40"/>
      <c r="D156" s="210" t="s">
        <v>129</v>
      </c>
      <c r="E156" s="40"/>
      <c r="F156" s="211" t="s">
        <v>243</v>
      </c>
      <c r="G156" s="40"/>
      <c r="H156" s="40"/>
      <c r="I156" s="212"/>
      <c r="J156" s="40"/>
      <c r="K156" s="40"/>
      <c r="L156" s="44"/>
      <c r="M156" s="213"/>
      <c r="N156" s="214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129</v>
      </c>
      <c r="AU156" s="17" t="s">
        <v>82</v>
      </c>
    </row>
    <row r="157" s="2" customFormat="1" ht="16.5" customHeight="1">
      <c r="A157" s="38"/>
      <c r="B157" s="39"/>
      <c r="C157" s="218" t="s">
        <v>245</v>
      </c>
      <c r="D157" s="218" t="s">
        <v>177</v>
      </c>
      <c r="E157" s="219" t="s">
        <v>246</v>
      </c>
      <c r="F157" s="220" t="s">
        <v>247</v>
      </c>
      <c r="G157" s="221" t="s">
        <v>160</v>
      </c>
      <c r="H157" s="222">
        <v>242</v>
      </c>
      <c r="I157" s="223"/>
      <c r="J157" s="224">
        <f>ROUND(I157*H157,2)</f>
        <v>0</v>
      </c>
      <c r="K157" s="220" t="s">
        <v>19</v>
      </c>
      <c r="L157" s="225"/>
      <c r="M157" s="226" t="s">
        <v>19</v>
      </c>
      <c r="N157" s="227" t="s">
        <v>46</v>
      </c>
      <c r="O157" s="84"/>
      <c r="P157" s="206">
        <f>O157*H157</f>
        <v>0</v>
      </c>
      <c r="Q157" s="206">
        <v>0.00048999999999999998</v>
      </c>
      <c r="R157" s="206">
        <f>Q157*H157</f>
        <v>0.11857999999999999</v>
      </c>
      <c r="S157" s="206">
        <v>0</v>
      </c>
      <c r="T157" s="20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8" t="s">
        <v>180</v>
      </c>
      <c r="AT157" s="208" t="s">
        <v>177</v>
      </c>
      <c r="AU157" s="208" t="s">
        <v>82</v>
      </c>
      <c r="AY157" s="17" t="s">
        <v>120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7" t="s">
        <v>80</v>
      </c>
      <c r="BK157" s="209">
        <f>ROUND(I157*H157,2)</f>
        <v>0</v>
      </c>
      <c r="BL157" s="17" t="s">
        <v>174</v>
      </c>
      <c r="BM157" s="208" t="s">
        <v>248</v>
      </c>
    </row>
    <row r="158" s="2" customFormat="1">
      <c r="A158" s="38"/>
      <c r="B158" s="39"/>
      <c r="C158" s="40"/>
      <c r="D158" s="210" t="s">
        <v>129</v>
      </c>
      <c r="E158" s="40"/>
      <c r="F158" s="211" t="s">
        <v>247</v>
      </c>
      <c r="G158" s="40"/>
      <c r="H158" s="40"/>
      <c r="I158" s="212"/>
      <c r="J158" s="40"/>
      <c r="K158" s="40"/>
      <c r="L158" s="44"/>
      <c r="M158" s="213"/>
      <c r="N158" s="214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129</v>
      </c>
      <c r="AU158" s="17" t="s">
        <v>82</v>
      </c>
    </row>
    <row r="159" s="2" customFormat="1" ht="16.5" customHeight="1">
      <c r="A159" s="38"/>
      <c r="B159" s="39"/>
      <c r="C159" s="197" t="s">
        <v>174</v>
      </c>
      <c r="D159" s="197" t="s">
        <v>123</v>
      </c>
      <c r="E159" s="198" t="s">
        <v>249</v>
      </c>
      <c r="F159" s="199" t="s">
        <v>250</v>
      </c>
      <c r="G159" s="200" t="s">
        <v>154</v>
      </c>
      <c r="H159" s="201">
        <v>23</v>
      </c>
      <c r="I159" s="202"/>
      <c r="J159" s="203">
        <f>ROUND(I159*H159,2)</f>
        <v>0</v>
      </c>
      <c r="K159" s="199" t="s">
        <v>19</v>
      </c>
      <c r="L159" s="44"/>
      <c r="M159" s="204" t="s">
        <v>19</v>
      </c>
      <c r="N159" s="205" t="s">
        <v>46</v>
      </c>
      <c r="O159" s="84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8" t="s">
        <v>174</v>
      </c>
      <c r="AT159" s="208" t="s">
        <v>123</v>
      </c>
      <c r="AU159" s="208" t="s">
        <v>82</v>
      </c>
      <c r="AY159" s="17" t="s">
        <v>120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7" t="s">
        <v>80</v>
      </c>
      <c r="BK159" s="209">
        <f>ROUND(I159*H159,2)</f>
        <v>0</v>
      </c>
      <c r="BL159" s="17" t="s">
        <v>174</v>
      </c>
      <c r="BM159" s="208" t="s">
        <v>251</v>
      </c>
    </row>
    <row r="160" s="2" customFormat="1">
      <c r="A160" s="38"/>
      <c r="B160" s="39"/>
      <c r="C160" s="40"/>
      <c r="D160" s="210" t="s">
        <v>129</v>
      </c>
      <c r="E160" s="40"/>
      <c r="F160" s="211" t="s">
        <v>250</v>
      </c>
      <c r="G160" s="40"/>
      <c r="H160" s="40"/>
      <c r="I160" s="212"/>
      <c r="J160" s="40"/>
      <c r="K160" s="40"/>
      <c r="L160" s="44"/>
      <c r="M160" s="213"/>
      <c r="N160" s="214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129</v>
      </c>
      <c r="AU160" s="17" t="s">
        <v>82</v>
      </c>
    </row>
    <row r="161" s="2" customFormat="1" ht="16.5" customHeight="1">
      <c r="A161" s="38"/>
      <c r="B161" s="39"/>
      <c r="C161" s="218" t="s">
        <v>252</v>
      </c>
      <c r="D161" s="218" t="s">
        <v>177</v>
      </c>
      <c r="E161" s="219" t="s">
        <v>253</v>
      </c>
      <c r="F161" s="220" t="s">
        <v>254</v>
      </c>
      <c r="G161" s="221" t="s">
        <v>154</v>
      </c>
      <c r="H161" s="222">
        <v>4</v>
      </c>
      <c r="I161" s="223"/>
      <c r="J161" s="224">
        <f>ROUND(I161*H161,2)</f>
        <v>0</v>
      </c>
      <c r="K161" s="220" t="s">
        <v>19</v>
      </c>
      <c r="L161" s="225"/>
      <c r="M161" s="226" t="s">
        <v>19</v>
      </c>
      <c r="N161" s="227" t="s">
        <v>46</v>
      </c>
      <c r="O161" s="84"/>
      <c r="P161" s="206">
        <f>O161*H161</f>
        <v>0</v>
      </c>
      <c r="Q161" s="206">
        <v>0.00025000000000000001</v>
      </c>
      <c r="R161" s="206">
        <f>Q161*H161</f>
        <v>0.001</v>
      </c>
      <c r="S161" s="206">
        <v>0</v>
      </c>
      <c r="T161" s="20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8" t="s">
        <v>180</v>
      </c>
      <c r="AT161" s="208" t="s">
        <v>177</v>
      </c>
      <c r="AU161" s="208" t="s">
        <v>82</v>
      </c>
      <c r="AY161" s="17" t="s">
        <v>120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7" t="s">
        <v>80</v>
      </c>
      <c r="BK161" s="209">
        <f>ROUND(I161*H161,2)</f>
        <v>0</v>
      </c>
      <c r="BL161" s="17" t="s">
        <v>174</v>
      </c>
      <c r="BM161" s="208" t="s">
        <v>255</v>
      </c>
    </row>
    <row r="162" s="2" customFormat="1">
      <c r="A162" s="38"/>
      <c r="B162" s="39"/>
      <c r="C162" s="40"/>
      <c r="D162" s="210" t="s">
        <v>129</v>
      </c>
      <c r="E162" s="40"/>
      <c r="F162" s="211" t="s">
        <v>254</v>
      </c>
      <c r="G162" s="40"/>
      <c r="H162" s="40"/>
      <c r="I162" s="212"/>
      <c r="J162" s="40"/>
      <c r="K162" s="40"/>
      <c r="L162" s="44"/>
      <c r="M162" s="213"/>
      <c r="N162" s="214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129</v>
      </c>
      <c r="AU162" s="17" t="s">
        <v>82</v>
      </c>
    </row>
    <row r="163" s="2" customFormat="1">
      <c r="A163" s="38"/>
      <c r="B163" s="39"/>
      <c r="C163" s="40"/>
      <c r="D163" s="210" t="s">
        <v>130</v>
      </c>
      <c r="E163" s="40"/>
      <c r="F163" s="215" t="s">
        <v>256</v>
      </c>
      <c r="G163" s="40"/>
      <c r="H163" s="40"/>
      <c r="I163" s="212"/>
      <c r="J163" s="40"/>
      <c r="K163" s="40"/>
      <c r="L163" s="44"/>
      <c r="M163" s="213"/>
      <c r="N163" s="214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130</v>
      </c>
      <c r="AU163" s="17" t="s">
        <v>82</v>
      </c>
    </row>
    <row r="164" s="2" customFormat="1" ht="16.5" customHeight="1">
      <c r="A164" s="38"/>
      <c r="B164" s="39"/>
      <c r="C164" s="218" t="s">
        <v>257</v>
      </c>
      <c r="D164" s="218" t="s">
        <v>177</v>
      </c>
      <c r="E164" s="219" t="s">
        <v>258</v>
      </c>
      <c r="F164" s="220" t="s">
        <v>259</v>
      </c>
      <c r="G164" s="221" t="s">
        <v>154</v>
      </c>
      <c r="H164" s="222">
        <v>12</v>
      </c>
      <c r="I164" s="223"/>
      <c r="J164" s="224">
        <f>ROUND(I164*H164,2)</f>
        <v>0</v>
      </c>
      <c r="K164" s="220" t="s">
        <v>19</v>
      </c>
      <c r="L164" s="225"/>
      <c r="M164" s="226" t="s">
        <v>19</v>
      </c>
      <c r="N164" s="227" t="s">
        <v>46</v>
      </c>
      <c r="O164" s="84"/>
      <c r="P164" s="206">
        <f>O164*H164</f>
        <v>0</v>
      </c>
      <c r="Q164" s="206">
        <v>6.0000000000000002E-05</v>
      </c>
      <c r="R164" s="206">
        <f>Q164*H164</f>
        <v>0.00072000000000000005</v>
      </c>
      <c r="S164" s="206">
        <v>0</v>
      </c>
      <c r="T164" s="20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8" t="s">
        <v>180</v>
      </c>
      <c r="AT164" s="208" t="s">
        <v>177</v>
      </c>
      <c r="AU164" s="208" t="s">
        <v>82</v>
      </c>
      <c r="AY164" s="17" t="s">
        <v>120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7" t="s">
        <v>80</v>
      </c>
      <c r="BK164" s="209">
        <f>ROUND(I164*H164,2)</f>
        <v>0</v>
      </c>
      <c r="BL164" s="17" t="s">
        <v>174</v>
      </c>
      <c r="BM164" s="208" t="s">
        <v>260</v>
      </c>
    </row>
    <row r="165" s="2" customFormat="1">
      <c r="A165" s="38"/>
      <c r="B165" s="39"/>
      <c r="C165" s="40"/>
      <c r="D165" s="210" t="s">
        <v>129</v>
      </c>
      <c r="E165" s="40"/>
      <c r="F165" s="211" t="s">
        <v>259</v>
      </c>
      <c r="G165" s="40"/>
      <c r="H165" s="40"/>
      <c r="I165" s="212"/>
      <c r="J165" s="40"/>
      <c r="K165" s="40"/>
      <c r="L165" s="44"/>
      <c r="M165" s="213"/>
      <c r="N165" s="214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129</v>
      </c>
      <c r="AU165" s="17" t="s">
        <v>82</v>
      </c>
    </row>
    <row r="166" s="2" customFormat="1" ht="16.5" customHeight="1">
      <c r="A166" s="38"/>
      <c r="B166" s="39"/>
      <c r="C166" s="218" t="s">
        <v>261</v>
      </c>
      <c r="D166" s="218" t="s">
        <v>177</v>
      </c>
      <c r="E166" s="219" t="s">
        <v>262</v>
      </c>
      <c r="F166" s="220" t="s">
        <v>263</v>
      </c>
      <c r="G166" s="221" t="s">
        <v>154</v>
      </c>
      <c r="H166" s="222">
        <v>7</v>
      </c>
      <c r="I166" s="223"/>
      <c r="J166" s="224">
        <f>ROUND(I166*H166,2)</f>
        <v>0</v>
      </c>
      <c r="K166" s="220" t="s">
        <v>19</v>
      </c>
      <c r="L166" s="225"/>
      <c r="M166" s="226" t="s">
        <v>19</v>
      </c>
      <c r="N166" s="227" t="s">
        <v>46</v>
      </c>
      <c r="O166" s="84"/>
      <c r="P166" s="206">
        <f>O166*H166</f>
        <v>0</v>
      </c>
      <c r="Q166" s="206">
        <v>0.00013999999999999999</v>
      </c>
      <c r="R166" s="206">
        <f>Q166*H166</f>
        <v>0.00097999999999999997</v>
      </c>
      <c r="S166" s="206">
        <v>0</v>
      </c>
      <c r="T166" s="20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8" t="s">
        <v>180</v>
      </c>
      <c r="AT166" s="208" t="s">
        <v>177</v>
      </c>
      <c r="AU166" s="208" t="s">
        <v>82</v>
      </c>
      <c r="AY166" s="17" t="s">
        <v>120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7" t="s">
        <v>80</v>
      </c>
      <c r="BK166" s="209">
        <f>ROUND(I166*H166,2)</f>
        <v>0</v>
      </c>
      <c r="BL166" s="17" t="s">
        <v>174</v>
      </c>
      <c r="BM166" s="208" t="s">
        <v>264</v>
      </c>
    </row>
    <row r="167" s="2" customFormat="1">
      <c r="A167" s="38"/>
      <c r="B167" s="39"/>
      <c r="C167" s="40"/>
      <c r="D167" s="210" t="s">
        <v>129</v>
      </c>
      <c r="E167" s="40"/>
      <c r="F167" s="211" t="s">
        <v>263</v>
      </c>
      <c r="G167" s="40"/>
      <c r="H167" s="40"/>
      <c r="I167" s="212"/>
      <c r="J167" s="40"/>
      <c r="K167" s="40"/>
      <c r="L167" s="44"/>
      <c r="M167" s="213"/>
      <c r="N167" s="214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129</v>
      </c>
      <c r="AU167" s="17" t="s">
        <v>82</v>
      </c>
    </row>
    <row r="168" s="2" customFormat="1" ht="16.5" customHeight="1">
      <c r="A168" s="38"/>
      <c r="B168" s="39"/>
      <c r="C168" s="197" t="s">
        <v>265</v>
      </c>
      <c r="D168" s="197" t="s">
        <v>123</v>
      </c>
      <c r="E168" s="198" t="s">
        <v>266</v>
      </c>
      <c r="F168" s="199" t="s">
        <v>267</v>
      </c>
      <c r="G168" s="200" t="s">
        <v>154</v>
      </c>
      <c r="H168" s="201">
        <v>190</v>
      </c>
      <c r="I168" s="202"/>
      <c r="J168" s="203">
        <f>ROUND(I168*H168,2)</f>
        <v>0</v>
      </c>
      <c r="K168" s="199" t="s">
        <v>19</v>
      </c>
      <c r="L168" s="44"/>
      <c r="M168" s="204" t="s">
        <v>19</v>
      </c>
      <c r="N168" s="205" t="s">
        <v>46</v>
      </c>
      <c r="O168" s="84"/>
      <c r="P168" s="206">
        <f>O168*H168</f>
        <v>0</v>
      </c>
      <c r="Q168" s="206">
        <v>0</v>
      </c>
      <c r="R168" s="206">
        <f>Q168*H168</f>
        <v>0</v>
      </c>
      <c r="S168" s="206">
        <v>0</v>
      </c>
      <c r="T168" s="20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8" t="s">
        <v>174</v>
      </c>
      <c r="AT168" s="208" t="s">
        <v>123</v>
      </c>
      <c r="AU168" s="208" t="s">
        <v>82</v>
      </c>
      <c r="AY168" s="17" t="s">
        <v>120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7" t="s">
        <v>80</v>
      </c>
      <c r="BK168" s="209">
        <f>ROUND(I168*H168,2)</f>
        <v>0</v>
      </c>
      <c r="BL168" s="17" t="s">
        <v>174</v>
      </c>
      <c r="BM168" s="208" t="s">
        <v>268</v>
      </c>
    </row>
    <row r="169" s="2" customFormat="1">
      <c r="A169" s="38"/>
      <c r="B169" s="39"/>
      <c r="C169" s="40"/>
      <c r="D169" s="210" t="s">
        <v>129</v>
      </c>
      <c r="E169" s="40"/>
      <c r="F169" s="211" t="s">
        <v>267</v>
      </c>
      <c r="G169" s="40"/>
      <c r="H169" s="40"/>
      <c r="I169" s="212"/>
      <c r="J169" s="40"/>
      <c r="K169" s="40"/>
      <c r="L169" s="44"/>
      <c r="M169" s="213"/>
      <c r="N169" s="214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129</v>
      </c>
      <c r="AU169" s="17" t="s">
        <v>82</v>
      </c>
    </row>
    <row r="170" s="2" customFormat="1" ht="16.5" customHeight="1">
      <c r="A170" s="38"/>
      <c r="B170" s="39"/>
      <c r="C170" s="218" t="s">
        <v>269</v>
      </c>
      <c r="D170" s="218" t="s">
        <v>177</v>
      </c>
      <c r="E170" s="219" t="s">
        <v>270</v>
      </c>
      <c r="F170" s="220" t="s">
        <v>271</v>
      </c>
      <c r="G170" s="221" t="s">
        <v>154</v>
      </c>
      <c r="H170" s="222">
        <v>75</v>
      </c>
      <c r="I170" s="223"/>
      <c r="J170" s="224">
        <f>ROUND(I170*H170,2)</f>
        <v>0</v>
      </c>
      <c r="K170" s="220" t="s">
        <v>19</v>
      </c>
      <c r="L170" s="225"/>
      <c r="M170" s="226" t="s">
        <v>19</v>
      </c>
      <c r="N170" s="227" t="s">
        <v>46</v>
      </c>
      <c r="O170" s="84"/>
      <c r="P170" s="206">
        <f>O170*H170</f>
        <v>0</v>
      </c>
      <c r="Q170" s="206">
        <v>0.00012</v>
      </c>
      <c r="R170" s="206">
        <f>Q170*H170</f>
        <v>0.0090000000000000011</v>
      </c>
      <c r="S170" s="206">
        <v>0</v>
      </c>
      <c r="T170" s="20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08" t="s">
        <v>180</v>
      </c>
      <c r="AT170" s="208" t="s">
        <v>177</v>
      </c>
      <c r="AU170" s="208" t="s">
        <v>82</v>
      </c>
      <c r="AY170" s="17" t="s">
        <v>120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7" t="s">
        <v>80</v>
      </c>
      <c r="BK170" s="209">
        <f>ROUND(I170*H170,2)</f>
        <v>0</v>
      </c>
      <c r="BL170" s="17" t="s">
        <v>174</v>
      </c>
      <c r="BM170" s="208" t="s">
        <v>272</v>
      </c>
    </row>
    <row r="171" s="2" customFormat="1">
      <c r="A171" s="38"/>
      <c r="B171" s="39"/>
      <c r="C171" s="40"/>
      <c r="D171" s="210" t="s">
        <v>129</v>
      </c>
      <c r="E171" s="40"/>
      <c r="F171" s="211" t="s">
        <v>271</v>
      </c>
      <c r="G171" s="40"/>
      <c r="H171" s="40"/>
      <c r="I171" s="212"/>
      <c r="J171" s="40"/>
      <c r="K171" s="40"/>
      <c r="L171" s="44"/>
      <c r="M171" s="213"/>
      <c r="N171" s="214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129</v>
      </c>
      <c r="AU171" s="17" t="s">
        <v>82</v>
      </c>
    </row>
    <row r="172" s="2" customFormat="1" ht="16.5" customHeight="1">
      <c r="A172" s="38"/>
      <c r="B172" s="39"/>
      <c r="C172" s="218" t="s">
        <v>273</v>
      </c>
      <c r="D172" s="218" t="s">
        <v>177</v>
      </c>
      <c r="E172" s="219" t="s">
        <v>274</v>
      </c>
      <c r="F172" s="220" t="s">
        <v>275</v>
      </c>
      <c r="G172" s="221" t="s">
        <v>154</v>
      </c>
      <c r="H172" s="222">
        <v>115</v>
      </c>
      <c r="I172" s="223"/>
      <c r="J172" s="224">
        <f>ROUND(I172*H172,2)</f>
        <v>0</v>
      </c>
      <c r="K172" s="220" t="s">
        <v>19</v>
      </c>
      <c r="L172" s="225"/>
      <c r="M172" s="226" t="s">
        <v>19</v>
      </c>
      <c r="N172" s="227" t="s">
        <v>46</v>
      </c>
      <c r="O172" s="84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8" t="s">
        <v>180</v>
      </c>
      <c r="AT172" s="208" t="s">
        <v>177</v>
      </c>
      <c r="AU172" s="208" t="s">
        <v>82</v>
      </c>
      <c r="AY172" s="17" t="s">
        <v>120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7" t="s">
        <v>80</v>
      </c>
      <c r="BK172" s="209">
        <f>ROUND(I172*H172,2)</f>
        <v>0</v>
      </c>
      <c r="BL172" s="17" t="s">
        <v>174</v>
      </c>
      <c r="BM172" s="208" t="s">
        <v>276</v>
      </c>
    </row>
    <row r="173" s="2" customFormat="1">
      <c r="A173" s="38"/>
      <c r="B173" s="39"/>
      <c r="C173" s="40"/>
      <c r="D173" s="210" t="s">
        <v>129</v>
      </c>
      <c r="E173" s="40"/>
      <c r="F173" s="211" t="s">
        <v>277</v>
      </c>
      <c r="G173" s="40"/>
      <c r="H173" s="40"/>
      <c r="I173" s="212"/>
      <c r="J173" s="40"/>
      <c r="K173" s="40"/>
      <c r="L173" s="44"/>
      <c r="M173" s="213"/>
      <c r="N173" s="214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129</v>
      </c>
      <c r="AU173" s="17" t="s">
        <v>82</v>
      </c>
    </row>
    <row r="174" s="2" customFormat="1">
      <c r="A174" s="38"/>
      <c r="B174" s="39"/>
      <c r="C174" s="40"/>
      <c r="D174" s="210" t="s">
        <v>130</v>
      </c>
      <c r="E174" s="40"/>
      <c r="F174" s="215" t="s">
        <v>278</v>
      </c>
      <c r="G174" s="40"/>
      <c r="H174" s="40"/>
      <c r="I174" s="212"/>
      <c r="J174" s="40"/>
      <c r="K174" s="40"/>
      <c r="L174" s="44"/>
      <c r="M174" s="213"/>
      <c r="N174" s="214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130</v>
      </c>
      <c r="AU174" s="17" t="s">
        <v>82</v>
      </c>
    </row>
    <row r="175" s="2" customFormat="1" ht="16.5" customHeight="1">
      <c r="A175" s="38"/>
      <c r="B175" s="39"/>
      <c r="C175" s="197" t="s">
        <v>7</v>
      </c>
      <c r="D175" s="197" t="s">
        <v>123</v>
      </c>
      <c r="E175" s="198" t="s">
        <v>279</v>
      </c>
      <c r="F175" s="199" t="s">
        <v>280</v>
      </c>
      <c r="G175" s="200" t="s">
        <v>154</v>
      </c>
      <c r="H175" s="201">
        <v>14</v>
      </c>
      <c r="I175" s="202"/>
      <c r="J175" s="203">
        <f>ROUND(I175*H175,2)</f>
        <v>0</v>
      </c>
      <c r="K175" s="199" t="s">
        <v>161</v>
      </c>
      <c r="L175" s="44"/>
      <c r="M175" s="204" t="s">
        <v>19</v>
      </c>
      <c r="N175" s="205" t="s">
        <v>46</v>
      </c>
      <c r="O175" s="84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8" t="s">
        <v>174</v>
      </c>
      <c r="AT175" s="208" t="s">
        <v>123</v>
      </c>
      <c r="AU175" s="208" t="s">
        <v>82</v>
      </c>
      <c r="AY175" s="17" t="s">
        <v>120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17" t="s">
        <v>80</v>
      </c>
      <c r="BK175" s="209">
        <f>ROUND(I175*H175,2)</f>
        <v>0</v>
      </c>
      <c r="BL175" s="17" t="s">
        <v>174</v>
      </c>
      <c r="BM175" s="208" t="s">
        <v>281</v>
      </c>
    </row>
    <row r="176" s="2" customFormat="1">
      <c r="A176" s="38"/>
      <c r="B176" s="39"/>
      <c r="C176" s="40"/>
      <c r="D176" s="210" t="s">
        <v>129</v>
      </c>
      <c r="E176" s="40"/>
      <c r="F176" s="211" t="s">
        <v>282</v>
      </c>
      <c r="G176" s="40"/>
      <c r="H176" s="40"/>
      <c r="I176" s="212"/>
      <c r="J176" s="40"/>
      <c r="K176" s="40"/>
      <c r="L176" s="44"/>
      <c r="M176" s="213"/>
      <c r="N176" s="214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129</v>
      </c>
      <c r="AU176" s="17" t="s">
        <v>82</v>
      </c>
    </row>
    <row r="177" s="2" customFormat="1">
      <c r="A177" s="38"/>
      <c r="B177" s="39"/>
      <c r="C177" s="40"/>
      <c r="D177" s="216" t="s">
        <v>164</v>
      </c>
      <c r="E177" s="40"/>
      <c r="F177" s="217" t="s">
        <v>283</v>
      </c>
      <c r="G177" s="40"/>
      <c r="H177" s="40"/>
      <c r="I177" s="212"/>
      <c r="J177" s="40"/>
      <c r="K177" s="40"/>
      <c r="L177" s="44"/>
      <c r="M177" s="213"/>
      <c r="N177" s="214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164</v>
      </c>
      <c r="AU177" s="17" t="s">
        <v>82</v>
      </c>
    </row>
    <row r="178" s="2" customFormat="1" ht="16.5" customHeight="1">
      <c r="A178" s="38"/>
      <c r="B178" s="39"/>
      <c r="C178" s="218" t="s">
        <v>284</v>
      </c>
      <c r="D178" s="218" t="s">
        <v>177</v>
      </c>
      <c r="E178" s="219" t="s">
        <v>285</v>
      </c>
      <c r="F178" s="220" t="s">
        <v>286</v>
      </c>
      <c r="G178" s="221" t="s">
        <v>154</v>
      </c>
      <c r="H178" s="222">
        <v>7</v>
      </c>
      <c r="I178" s="223"/>
      <c r="J178" s="224">
        <f>ROUND(I178*H178,2)</f>
        <v>0</v>
      </c>
      <c r="K178" s="220" t="s">
        <v>161</v>
      </c>
      <c r="L178" s="225"/>
      <c r="M178" s="226" t="s">
        <v>19</v>
      </c>
      <c r="N178" s="227" t="s">
        <v>46</v>
      </c>
      <c r="O178" s="84"/>
      <c r="P178" s="206">
        <f>O178*H178</f>
        <v>0</v>
      </c>
      <c r="Q178" s="206">
        <v>0</v>
      </c>
      <c r="R178" s="206">
        <f>Q178*H178</f>
        <v>0</v>
      </c>
      <c r="S178" s="206">
        <v>0</v>
      </c>
      <c r="T178" s="20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8" t="s">
        <v>180</v>
      </c>
      <c r="AT178" s="208" t="s">
        <v>177</v>
      </c>
      <c r="AU178" s="208" t="s">
        <v>82</v>
      </c>
      <c r="AY178" s="17" t="s">
        <v>120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17" t="s">
        <v>80</v>
      </c>
      <c r="BK178" s="209">
        <f>ROUND(I178*H178,2)</f>
        <v>0</v>
      </c>
      <c r="BL178" s="17" t="s">
        <v>174</v>
      </c>
      <c r="BM178" s="208" t="s">
        <v>287</v>
      </c>
    </row>
    <row r="179" s="2" customFormat="1">
      <c r="A179" s="38"/>
      <c r="B179" s="39"/>
      <c r="C179" s="40"/>
      <c r="D179" s="210" t="s">
        <v>129</v>
      </c>
      <c r="E179" s="40"/>
      <c r="F179" s="211" t="s">
        <v>286</v>
      </c>
      <c r="G179" s="40"/>
      <c r="H179" s="40"/>
      <c r="I179" s="212"/>
      <c r="J179" s="40"/>
      <c r="K179" s="40"/>
      <c r="L179" s="44"/>
      <c r="M179" s="213"/>
      <c r="N179" s="214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129</v>
      </c>
      <c r="AU179" s="17" t="s">
        <v>82</v>
      </c>
    </row>
    <row r="180" s="2" customFormat="1" ht="16.5" customHeight="1">
      <c r="A180" s="38"/>
      <c r="B180" s="39"/>
      <c r="C180" s="218" t="s">
        <v>288</v>
      </c>
      <c r="D180" s="218" t="s">
        <v>177</v>
      </c>
      <c r="E180" s="219" t="s">
        <v>289</v>
      </c>
      <c r="F180" s="220" t="s">
        <v>290</v>
      </c>
      <c r="G180" s="221" t="s">
        <v>154</v>
      </c>
      <c r="H180" s="222">
        <v>7</v>
      </c>
      <c r="I180" s="223"/>
      <c r="J180" s="224">
        <f>ROUND(I180*H180,2)</f>
        <v>0</v>
      </c>
      <c r="K180" s="220" t="s">
        <v>161</v>
      </c>
      <c r="L180" s="225"/>
      <c r="M180" s="226" t="s">
        <v>19</v>
      </c>
      <c r="N180" s="227" t="s">
        <v>46</v>
      </c>
      <c r="O180" s="84"/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8" t="s">
        <v>180</v>
      </c>
      <c r="AT180" s="208" t="s">
        <v>177</v>
      </c>
      <c r="AU180" s="208" t="s">
        <v>82</v>
      </c>
      <c r="AY180" s="17" t="s">
        <v>120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7" t="s">
        <v>80</v>
      </c>
      <c r="BK180" s="209">
        <f>ROUND(I180*H180,2)</f>
        <v>0</v>
      </c>
      <c r="BL180" s="17" t="s">
        <v>174</v>
      </c>
      <c r="BM180" s="208" t="s">
        <v>291</v>
      </c>
    </row>
    <row r="181" s="2" customFormat="1">
      <c r="A181" s="38"/>
      <c r="B181" s="39"/>
      <c r="C181" s="40"/>
      <c r="D181" s="210" t="s">
        <v>129</v>
      </c>
      <c r="E181" s="40"/>
      <c r="F181" s="211" t="s">
        <v>290</v>
      </c>
      <c r="G181" s="40"/>
      <c r="H181" s="40"/>
      <c r="I181" s="212"/>
      <c r="J181" s="40"/>
      <c r="K181" s="40"/>
      <c r="L181" s="44"/>
      <c r="M181" s="213"/>
      <c r="N181" s="214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129</v>
      </c>
      <c r="AU181" s="17" t="s">
        <v>82</v>
      </c>
    </row>
    <row r="182" s="2" customFormat="1" ht="16.5" customHeight="1">
      <c r="A182" s="38"/>
      <c r="B182" s="39"/>
      <c r="C182" s="197" t="s">
        <v>292</v>
      </c>
      <c r="D182" s="197" t="s">
        <v>123</v>
      </c>
      <c r="E182" s="198" t="s">
        <v>293</v>
      </c>
      <c r="F182" s="199" t="s">
        <v>294</v>
      </c>
      <c r="G182" s="200" t="s">
        <v>154</v>
      </c>
      <c r="H182" s="201">
        <v>12</v>
      </c>
      <c r="I182" s="202"/>
      <c r="J182" s="203">
        <f>ROUND(I182*H182,2)</f>
        <v>0</v>
      </c>
      <c r="K182" s="199" t="s">
        <v>19</v>
      </c>
      <c r="L182" s="44"/>
      <c r="M182" s="204" t="s">
        <v>19</v>
      </c>
      <c r="N182" s="205" t="s">
        <v>46</v>
      </c>
      <c r="O182" s="84"/>
      <c r="P182" s="206">
        <f>O182*H182</f>
        <v>0</v>
      </c>
      <c r="Q182" s="206">
        <v>0</v>
      </c>
      <c r="R182" s="206">
        <f>Q182*H182</f>
        <v>0</v>
      </c>
      <c r="S182" s="206">
        <v>0</v>
      </c>
      <c r="T182" s="20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8" t="s">
        <v>174</v>
      </c>
      <c r="AT182" s="208" t="s">
        <v>123</v>
      </c>
      <c r="AU182" s="208" t="s">
        <v>82</v>
      </c>
      <c r="AY182" s="17" t="s">
        <v>120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17" t="s">
        <v>80</v>
      </c>
      <c r="BK182" s="209">
        <f>ROUND(I182*H182,2)</f>
        <v>0</v>
      </c>
      <c r="BL182" s="17" t="s">
        <v>174</v>
      </c>
      <c r="BM182" s="208" t="s">
        <v>295</v>
      </c>
    </row>
    <row r="183" s="2" customFormat="1">
      <c r="A183" s="38"/>
      <c r="B183" s="39"/>
      <c r="C183" s="40"/>
      <c r="D183" s="210" t="s">
        <v>129</v>
      </c>
      <c r="E183" s="40"/>
      <c r="F183" s="211" t="s">
        <v>296</v>
      </c>
      <c r="G183" s="40"/>
      <c r="H183" s="40"/>
      <c r="I183" s="212"/>
      <c r="J183" s="40"/>
      <c r="K183" s="40"/>
      <c r="L183" s="44"/>
      <c r="M183" s="213"/>
      <c r="N183" s="214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129</v>
      </c>
      <c r="AU183" s="17" t="s">
        <v>82</v>
      </c>
    </row>
    <row r="184" s="2" customFormat="1">
      <c r="A184" s="38"/>
      <c r="B184" s="39"/>
      <c r="C184" s="40"/>
      <c r="D184" s="210" t="s">
        <v>130</v>
      </c>
      <c r="E184" s="40"/>
      <c r="F184" s="215" t="s">
        <v>297</v>
      </c>
      <c r="G184" s="40"/>
      <c r="H184" s="40"/>
      <c r="I184" s="212"/>
      <c r="J184" s="40"/>
      <c r="K184" s="40"/>
      <c r="L184" s="44"/>
      <c r="M184" s="213"/>
      <c r="N184" s="214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130</v>
      </c>
      <c r="AU184" s="17" t="s">
        <v>82</v>
      </c>
    </row>
    <row r="185" s="2" customFormat="1" ht="16.5" customHeight="1">
      <c r="A185" s="38"/>
      <c r="B185" s="39"/>
      <c r="C185" s="218" t="s">
        <v>298</v>
      </c>
      <c r="D185" s="218" t="s">
        <v>177</v>
      </c>
      <c r="E185" s="219" t="s">
        <v>299</v>
      </c>
      <c r="F185" s="220" t="s">
        <v>300</v>
      </c>
      <c r="G185" s="221" t="s">
        <v>154</v>
      </c>
      <c r="H185" s="222">
        <v>12</v>
      </c>
      <c r="I185" s="223"/>
      <c r="J185" s="224">
        <f>ROUND(I185*H185,2)</f>
        <v>0</v>
      </c>
      <c r="K185" s="220" t="s">
        <v>19</v>
      </c>
      <c r="L185" s="225"/>
      <c r="M185" s="226" t="s">
        <v>19</v>
      </c>
      <c r="N185" s="227" t="s">
        <v>46</v>
      </c>
      <c r="O185" s="84"/>
      <c r="P185" s="206">
        <f>O185*H185</f>
        <v>0</v>
      </c>
      <c r="Q185" s="206">
        <v>0</v>
      </c>
      <c r="R185" s="206">
        <f>Q185*H185</f>
        <v>0</v>
      </c>
      <c r="S185" s="206">
        <v>0</v>
      </c>
      <c r="T185" s="20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8" t="s">
        <v>180</v>
      </c>
      <c r="AT185" s="208" t="s">
        <v>177</v>
      </c>
      <c r="AU185" s="208" t="s">
        <v>82</v>
      </c>
      <c r="AY185" s="17" t="s">
        <v>120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17" t="s">
        <v>80</v>
      </c>
      <c r="BK185" s="209">
        <f>ROUND(I185*H185,2)</f>
        <v>0</v>
      </c>
      <c r="BL185" s="17" t="s">
        <v>174</v>
      </c>
      <c r="BM185" s="208" t="s">
        <v>301</v>
      </c>
    </row>
    <row r="186" s="2" customFormat="1">
      <c r="A186" s="38"/>
      <c r="B186" s="39"/>
      <c r="C186" s="40"/>
      <c r="D186" s="210" t="s">
        <v>129</v>
      </c>
      <c r="E186" s="40"/>
      <c r="F186" s="211" t="s">
        <v>302</v>
      </c>
      <c r="G186" s="40"/>
      <c r="H186" s="40"/>
      <c r="I186" s="212"/>
      <c r="J186" s="40"/>
      <c r="K186" s="40"/>
      <c r="L186" s="44"/>
      <c r="M186" s="213"/>
      <c r="N186" s="214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129</v>
      </c>
      <c r="AU186" s="17" t="s">
        <v>82</v>
      </c>
    </row>
    <row r="187" s="2" customFormat="1">
      <c r="A187" s="38"/>
      <c r="B187" s="39"/>
      <c r="C187" s="40"/>
      <c r="D187" s="210" t="s">
        <v>130</v>
      </c>
      <c r="E187" s="40"/>
      <c r="F187" s="215" t="s">
        <v>303</v>
      </c>
      <c r="G187" s="40"/>
      <c r="H187" s="40"/>
      <c r="I187" s="212"/>
      <c r="J187" s="40"/>
      <c r="K187" s="40"/>
      <c r="L187" s="44"/>
      <c r="M187" s="213"/>
      <c r="N187" s="214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130</v>
      </c>
      <c r="AU187" s="17" t="s">
        <v>82</v>
      </c>
    </row>
    <row r="188" s="2" customFormat="1" ht="24.15" customHeight="1">
      <c r="A188" s="38"/>
      <c r="B188" s="39"/>
      <c r="C188" s="197" t="s">
        <v>304</v>
      </c>
      <c r="D188" s="197" t="s">
        <v>123</v>
      </c>
      <c r="E188" s="198" t="s">
        <v>305</v>
      </c>
      <c r="F188" s="199" t="s">
        <v>306</v>
      </c>
      <c r="G188" s="200" t="s">
        <v>160</v>
      </c>
      <c r="H188" s="201">
        <v>5</v>
      </c>
      <c r="I188" s="202"/>
      <c r="J188" s="203">
        <f>ROUND(I188*H188,2)</f>
        <v>0</v>
      </c>
      <c r="K188" s="199" t="s">
        <v>19</v>
      </c>
      <c r="L188" s="44"/>
      <c r="M188" s="204" t="s">
        <v>19</v>
      </c>
      <c r="N188" s="205" t="s">
        <v>46</v>
      </c>
      <c r="O188" s="84"/>
      <c r="P188" s="206">
        <f>O188*H188</f>
        <v>0</v>
      </c>
      <c r="Q188" s="206">
        <v>0</v>
      </c>
      <c r="R188" s="206">
        <f>Q188*H188</f>
        <v>0</v>
      </c>
      <c r="S188" s="206">
        <v>0.00040000000000000002</v>
      </c>
      <c r="T188" s="207">
        <f>S188*H188</f>
        <v>0.002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8" t="s">
        <v>174</v>
      </c>
      <c r="AT188" s="208" t="s">
        <v>123</v>
      </c>
      <c r="AU188" s="208" t="s">
        <v>82</v>
      </c>
      <c r="AY188" s="17" t="s">
        <v>120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17" t="s">
        <v>80</v>
      </c>
      <c r="BK188" s="209">
        <f>ROUND(I188*H188,2)</f>
        <v>0</v>
      </c>
      <c r="BL188" s="17" t="s">
        <v>174</v>
      </c>
      <c r="BM188" s="208" t="s">
        <v>307</v>
      </c>
    </row>
    <row r="189" s="2" customFormat="1">
      <c r="A189" s="38"/>
      <c r="B189" s="39"/>
      <c r="C189" s="40"/>
      <c r="D189" s="210" t="s">
        <v>129</v>
      </c>
      <c r="E189" s="40"/>
      <c r="F189" s="211" t="s">
        <v>306</v>
      </c>
      <c r="G189" s="40"/>
      <c r="H189" s="40"/>
      <c r="I189" s="212"/>
      <c r="J189" s="40"/>
      <c r="K189" s="40"/>
      <c r="L189" s="44"/>
      <c r="M189" s="213"/>
      <c r="N189" s="214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129</v>
      </c>
      <c r="AU189" s="17" t="s">
        <v>82</v>
      </c>
    </row>
    <row r="190" s="2" customFormat="1">
      <c r="A190" s="38"/>
      <c r="B190" s="39"/>
      <c r="C190" s="40"/>
      <c r="D190" s="210" t="s">
        <v>130</v>
      </c>
      <c r="E190" s="40"/>
      <c r="F190" s="215" t="s">
        <v>308</v>
      </c>
      <c r="G190" s="40"/>
      <c r="H190" s="40"/>
      <c r="I190" s="212"/>
      <c r="J190" s="40"/>
      <c r="K190" s="40"/>
      <c r="L190" s="44"/>
      <c r="M190" s="213"/>
      <c r="N190" s="214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130</v>
      </c>
      <c r="AU190" s="17" t="s">
        <v>82</v>
      </c>
    </row>
    <row r="191" s="2" customFormat="1" ht="16.5" customHeight="1">
      <c r="A191" s="38"/>
      <c r="B191" s="39"/>
      <c r="C191" s="197" t="s">
        <v>309</v>
      </c>
      <c r="D191" s="197" t="s">
        <v>123</v>
      </c>
      <c r="E191" s="198" t="s">
        <v>310</v>
      </c>
      <c r="F191" s="199" t="s">
        <v>311</v>
      </c>
      <c r="G191" s="200" t="s">
        <v>154</v>
      </c>
      <c r="H191" s="201">
        <v>5</v>
      </c>
      <c r="I191" s="202"/>
      <c r="J191" s="203">
        <f>ROUND(I191*H191,2)</f>
        <v>0</v>
      </c>
      <c r="K191" s="199" t="s">
        <v>19</v>
      </c>
      <c r="L191" s="44"/>
      <c r="M191" s="204" t="s">
        <v>19</v>
      </c>
      <c r="N191" s="205" t="s">
        <v>46</v>
      </c>
      <c r="O191" s="84"/>
      <c r="P191" s="206">
        <f>O191*H191</f>
        <v>0</v>
      </c>
      <c r="Q191" s="206">
        <v>0</v>
      </c>
      <c r="R191" s="206">
        <f>Q191*H191</f>
        <v>0</v>
      </c>
      <c r="S191" s="206">
        <v>0.00021000000000000001</v>
      </c>
      <c r="T191" s="207">
        <f>S191*H191</f>
        <v>0.0010500000000000002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08" t="s">
        <v>174</v>
      </c>
      <c r="AT191" s="208" t="s">
        <v>123</v>
      </c>
      <c r="AU191" s="208" t="s">
        <v>82</v>
      </c>
      <c r="AY191" s="17" t="s">
        <v>120</v>
      </c>
      <c r="BE191" s="209">
        <f>IF(N191="základní",J191,0)</f>
        <v>0</v>
      </c>
      <c r="BF191" s="209">
        <f>IF(N191="snížená",J191,0)</f>
        <v>0</v>
      </c>
      <c r="BG191" s="209">
        <f>IF(N191="zákl. přenesená",J191,0)</f>
        <v>0</v>
      </c>
      <c r="BH191" s="209">
        <f>IF(N191="sníž. přenesená",J191,0)</f>
        <v>0</v>
      </c>
      <c r="BI191" s="209">
        <f>IF(N191="nulová",J191,0)</f>
        <v>0</v>
      </c>
      <c r="BJ191" s="17" t="s">
        <v>80</v>
      </c>
      <c r="BK191" s="209">
        <f>ROUND(I191*H191,2)</f>
        <v>0</v>
      </c>
      <c r="BL191" s="17" t="s">
        <v>174</v>
      </c>
      <c r="BM191" s="208" t="s">
        <v>312</v>
      </c>
    </row>
    <row r="192" s="2" customFormat="1">
      <c r="A192" s="38"/>
      <c r="B192" s="39"/>
      <c r="C192" s="40"/>
      <c r="D192" s="210" t="s">
        <v>129</v>
      </c>
      <c r="E192" s="40"/>
      <c r="F192" s="211" t="s">
        <v>311</v>
      </c>
      <c r="G192" s="40"/>
      <c r="H192" s="40"/>
      <c r="I192" s="212"/>
      <c r="J192" s="40"/>
      <c r="K192" s="40"/>
      <c r="L192" s="44"/>
      <c r="M192" s="213"/>
      <c r="N192" s="214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129</v>
      </c>
      <c r="AU192" s="17" t="s">
        <v>82</v>
      </c>
    </row>
    <row r="193" s="2" customFormat="1">
      <c r="A193" s="38"/>
      <c r="B193" s="39"/>
      <c r="C193" s="40"/>
      <c r="D193" s="210" t="s">
        <v>130</v>
      </c>
      <c r="E193" s="40"/>
      <c r="F193" s="215" t="s">
        <v>313</v>
      </c>
      <c r="G193" s="40"/>
      <c r="H193" s="40"/>
      <c r="I193" s="212"/>
      <c r="J193" s="40"/>
      <c r="K193" s="40"/>
      <c r="L193" s="44"/>
      <c r="M193" s="213"/>
      <c r="N193" s="214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130</v>
      </c>
      <c r="AU193" s="17" t="s">
        <v>82</v>
      </c>
    </row>
    <row r="194" s="2" customFormat="1" ht="16.5" customHeight="1">
      <c r="A194" s="38"/>
      <c r="B194" s="39"/>
      <c r="C194" s="197" t="s">
        <v>180</v>
      </c>
      <c r="D194" s="197" t="s">
        <v>123</v>
      </c>
      <c r="E194" s="198" t="s">
        <v>314</v>
      </c>
      <c r="F194" s="199" t="s">
        <v>315</v>
      </c>
      <c r="G194" s="200" t="s">
        <v>154</v>
      </c>
      <c r="H194" s="201">
        <v>6</v>
      </c>
      <c r="I194" s="202"/>
      <c r="J194" s="203">
        <f>ROUND(I194*H194,2)</f>
        <v>0</v>
      </c>
      <c r="K194" s="199" t="s">
        <v>161</v>
      </c>
      <c r="L194" s="44"/>
      <c r="M194" s="204" t="s">
        <v>19</v>
      </c>
      <c r="N194" s="205" t="s">
        <v>46</v>
      </c>
      <c r="O194" s="84"/>
      <c r="P194" s="206">
        <f>O194*H194</f>
        <v>0</v>
      </c>
      <c r="Q194" s="206">
        <v>0</v>
      </c>
      <c r="R194" s="206">
        <f>Q194*H194</f>
        <v>0</v>
      </c>
      <c r="S194" s="206">
        <v>0</v>
      </c>
      <c r="T194" s="20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8" t="s">
        <v>174</v>
      </c>
      <c r="AT194" s="208" t="s">
        <v>123</v>
      </c>
      <c r="AU194" s="208" t="s">
        <v>82</v>
      </c>
      <c r="AY194" s="17" t="s">
        <v>120</v>
      </c>
      <c r="BE194" s="209">
        <f>IF(N194="základní",J194,0)</f>
        <v>0</v>
      </c>
      <c r="BF194" s="209">
        <f>IF(N194="snížená",J194,0)</f>
        <v>0</v>
      </c>
      <c r="BG194" s="209">
        <f>IF(N194="zákl. přenesená",J194,0)</f>
        <v>0</v>
      </c>
      <c r="BH194" s="209">
        <f>IF(N194="sníž. přenesená",J194,0)</f>
        <v>0</v>
      </c>
      <c r="BI194" s="209">
        <f>IF(N194="nulová",J194,0)</f>
        <v>0</v>
      </c>
      <c r="BJ194" s="17" t="s">
        <v>80</v>
      </c>
      <c r="BK194" s="209">
        <f>ROUND(I194*H194,2)</f>
        <v>0</v>
      </c>
      <c r="BL194" s="17" t="s">
        <v>174</v>
      </c>
      <c r="BM194" s="208" t="s">
        <v>316</v>
      </c>
    </row>
    <row r="195" s="2" customFormat="1">
      <c r="A195" s="38"/>
      <c r="B195" s="39"/>
      <c r="C195" s="40"/>
      <c r="D195" s="210" t="s">
        <v>129</v>
      </c>
      <c r="E195" s="40"/>
      <c r="F195" s="211" t="s">
        <v>317</v>
      </c>
      <c r="G195" s="40"/>
      <c r="H195" s="40"/>
      <c r="I195" s="212"/>
      <c r="J195" s="40"/>
      <c r="K195" s="40"/>
      <c r="L195" s="44"/>
      <c r="M195" s="213"/>
      <c r="N195" s="214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129</v>
      </c>
      <c r="AU195" s="17" t="s">
        <v>82</v>
      </c>
    </row>
    <row r="196" s="2" customFormat="1">
      <c r="A196" s="38"/>
      <c r="B196" s="39"/>
      <c r="C196" s="40"/>
      <c r="D196" s="216" t="s">
        <v>164</v>
      </c>
      <c r="E196" s="40"/>
      <c r="F196" s="217" t="s">
        <v>318</v>
      </c>
      <c r="G196" s="40"/>
      <c r="H196" s="40"/>
      <c r="I196" s="212"/>
      <c r="J196" s="40"/>
      <c r="K196" s="40"/>
      <c r="L196" s="44"/>
      <c r="M196" s="213"/>
      <c r="N196" s="214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164</v>
      </c>
      <c r="AU196" s="17" t="s">
        <v>82</v>
      </c>
    </row>
    <row r="197" s="2" customFormat="1" ht="16.5" customHeight="1">
      <c r="A197" s="38"/>
      <c r="B197" s="39"/>
      <c r="C197" s="218" t="s">
        <v>319</v>
      </c>
      <c r="D197" s="218" t="s">
        <v>177</v>
      </c>
      <c r="E197" s="219" t="s">
        <v>320</v>
      </c>
      <c r="F197" s="220" t="s">
        <v>321</v>
      </c>
      <c r="G197" s="221" t="s">
        <v>154</v>
      </c>
      <c r="H197" s="222">
        <v>5</v>
      </c>
      <c r="I197" s="223"/>
      <c r="J197" s="224">
        <f>ROUND(I197*H197,2)</f>
        <v>0</v>
      </c>
      <c r="K197" s="220" t="s">
        <v>19</v>
      </c>
      <c r="L197" s="225"/>
      <c r="M197" s="226" t="s">
        <v>19</v>
      </c>
      <c r="N197" s="227" t="s">
        <v>46</v>
      </c>
      <c r="O197" s="84"/>
      <c r="P197" s="206">
        <f>O197*H197</f>
        <v>0</v>
      </c>
      <c r="Q197" s="206">
        <v>0.0058799999999999998</v>
      </c>
      <c r="R197" s="206">
        <f>Q197*H197</f>
        <v>0.029399999999999999</v>
      </c>
      <c r="S197" s="206">
        <v>0</v>
      </c>
      <c r="T197" s="20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08" t="s">
        <v>180</v>
      </c>
      <c r="AT197" s="208" t="s">
        <v>177</v>
      </c>
      <c r="AU197" s="208" t="s">
        <v>82</v>
      </c>
      <c r="AY197" s="17" t="s">
        <v>120</v>
      </c>
      <c r="BE197" s="209">
        <f>IF(N197="základní",J197,0)</f>
        <v>0</v>
      </c>
      <c r="BF197" s="209">
        <f>IF(N197="snížená",J197,0)</f>
        <v>0</v>
      </c>
      <c r="BG197" s="209">
        <f>IF(N197="zákl. přenesená",J197,0)</f>
        <v>0</v>
      </c>
      <c r="BH197" s="209">
        <f>IF(N197="sníž. přenesená",J197,0)</f>
        <v>0</v>
      </c>
      <c r="BI197" s="209">
        <f>IF(N197="nulová",J197,0)</f>
        <v>0</v>
      </c>
      <c r="BJ197" s="17" t="s">
        <v>80</v>
      </c>
      <c r="BK197" s="209">
        <f>ROUND(I197*H197,2)</f>
        <v>0</v>
      </c>
      <c r="BL197" s="17" t="s">
        <v>174</v>
      </c>
      <c r="BM197" s="208" t="s">
        <v>322</v>
      </c>
    </row>
    <row r="198" s="2" customFormat="1">
      <c r="A198" s="38"/>
      <c r="B198" s="39"/>
      <c r="C198" s="40"/>
      <c r="D198" s="210" t="s">
        <v>129</v>
      </c>
      <c r="E198" s="40"/>
      <c r="F198" s="211" t="s">
        <v>321</v>
      </c>
      <c r="G198" s="40"/>
      <c r="H198" s="40"/>
      <c r="I198" s="212"/>
      <c r="J198" s="40"/>
      <c r="K198" s="40"/>
      <c r="L198" s="44"/>
      <c r="M198" s="213"/>
      <c r="N198" s="214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129</v>
      </c>
      <c r="AU198" s="17" t="s">
        <v>82</v>
      </c>
    </row>
    <row r="199" s="2" customFormat="1">
      <c r="A199" s="38"/>
      <c r="B199" s="39"/>
      <c r="C199" s="40"/>
      <c r="D199" s="210" t="s">
        <v>130</v>
      </c>
      <c r="E199" s="40"/>
      <c r="F199" s="215" t="s">
        <v>323</v>
      </c>
      <c r="G199" s="40"/>
      <c r="H199" s="40"/>
      <c r="I199" s="212"/>
      <c r="J199" s="40"/>
      <c r="K199" s="40"/>
      <c r="L199" s="44"/>
      <c r="M199" s="213"/>
      <c r="N199" s="214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130</v>
      </c>
      <c r="AU199" s="17" t="s">
        <v>82</v>
      </c>
    </row>
    <row r="200" s="2" customFormat="1" ht="16.5" customHeight="1">
      <c r="A200" s="38"/>
      <c r="B200" s="39"/>
      <c r="C200" s="218" t="s">
        <v>324</v>
      </c>
      <c r="D200" s="218" t="s">
        <v>177</v>
      </c>
      <c r="E200" s="219" t="s">
        <v>325</v>
      </c>
      <c r="F200" s="220" t="s">
        <v>326</v>
      </c>
      <c r="G200" s="221" t="s">
        <v>154</v>
      </c>
      <c r="H200" s="222">
        <v>1</v>
      </c>
      <c r="I200" s="223"/>
      <c r="J200" s="224">
        <f>ROUND(I200*H200,2)</f>
        <v>0</v>
      </c>
      <c r="K200" s="220" t="s">
        <v>19</v>
      </c>
      <c r="L200" s="225"/>
      <c r="M200" s="226" t="s">
        <v>19</v>
      </c>
      <c r="N200" s="227" t="s">
        <v>46</v>
      </c>
      <c r="O200" s="84"/>
      <c r="P200" s="206">
        <f>O200*H200</f>
        <v>0</v>
      </c>
      <c r="Q200" s="206">
        <v>0</v>
      </c>
      <c r="R200" s="206">
        <f>Q200*H200</f>
        <v>0</v>
      </c>
      <c r="S200" s="206">
        <v>0</v>
      </c>
      <c r="T200" s="20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08" t="s">
        <v>180</v>
      </c>
      <c r="AT200" s="208" t="s">
        <v>177</v>
      </c>
      <c r="AU200" s="208" t="s">
        <v>82</v>
      </c>
      <c r="AY200" s="17" t="s">
        <v>120</v>
      </c>
      <c r="BE200" s="209">
        <f>IF(N200="základní",J200,0)</f>
        <v>0</v>
      </c>
      <c r="BF200" s="209">
        <f>IF(N200="snížená",J200,0)</f>
        <v>0</v>
      </c>
      <c r="BG200" s="209">
        <f>IF(N200="zákl. přenesená",J200,0)</f>
        <v>0</v>
      </c>
      <c r="BH200" s="209">
        <f>IF(N200="sníž. přenesená",J200,0)</f>
        <v>0</v>
      </c>
      <c r="BI200" s="209">
        <f>IF(N200="nulová",J200,0)</f>
        <v>0</v>
      </c>
      <c r="BJ200" s="17" t="s">
        <v>80</v>
      </c>
      <c r="BK200" s="209">
        <f>ROUND(I200*H200,2)</f>
        <v>0</v>
      </c>
      <c r="BL200" s="17" t="s">
        <v>174</v>
      </c>
      <c r="BM200" s="208" t="s">
        <v>327</v>
      </c>
    </row>
    <row r="201" s="2" customFormat="1">
      <c r="A201" s="38"/>
      <c r="B201" s="39"/>
      <c r="C201" s="40"/>
      <c r="D201" s="210" t="s">
        <v>129</v>
      </c>
      <c r="E201" s="40"/>
      <c r="F201" s="211" t="s">
        <v>326</v>
      </c>
      <c r="G201" s="40"/>
      <c r="H201" s="40"/>
      <c r="I201" s="212"/>
      <c r="J201" s="40"/>
      <c r="K201" s="40"/>
      <c r="L201" s="44"/>
      <c r="M201" s="213"/>
      <c r="N201" s="214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129</v>
      </c>
      <c r="AU201" s="17" t="s">
        <v>82</v>
      </c>
    </row>
    <row r="202" s="2" customFormat="1">
      <c r="A202" s="38"/>
      <c r="B202" s="39"/>
      <c r="C202" s="40"/>
      <c r="D202" s="210" t="s">
        <v>130</v>
      </c>
      <c r="E202" s="40"/>
      <c r="F202" s="215" t="s">
        <v>328</v>
      </c>
      <c r="G202" s="40"/>
      <c r="H202" s="40"/>
      <c r="I202" s="212"/>
      <c r="J202" s="40"/>
      <c r="K202" s="40"/>
      <c r="L202" s="44"/>
      <c r="M202" s="213"/>
      <c r="N202" s="214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130</v>
      </c>
      <c r="AU202" s="17" t="s">
        <v>82</v>
      </c>
    </row>
    <row r="203" s="2" customFormat="1" ht="16.5" customHeight="1">
      <c r="A203" s="38"/>
      <c r="B203" s="39"/>
      <c r="C203" s="218" t="s">
        <v>329</v>
      </c>
      <c r="D203" s="218" t="s">
        <v>177</v>
      </c>
      <c r="E203" s="219" t="s">
        <v>330</v>
      </c>
      <c r="F203" s="220" t="s">
        <v>331</v>
      </c>
      <c r="G203" s="221" t="s">
        <v>154</v>
      </c>
      <c r="H203" s="222">
        <v>6</v>
      </c>
      <c r="I203" s="223"/>
      <c r="J203" s="224">
        <f>ROUND(I203*H203,2)</f>
        <v>0</v>
      </c>
      <c r="K203" s="220" t="s">
        <v>19</v>
      </c>
      <c r="L203" s="225"/>
      <c r="M203" s="226" t="s">
        <v>19</v>
      </c>
      <c r="N203" s="227" t="s">
        <v>46</v>
      </c>
      <c r="O203" s="84"/>
      <c r="P203" s="206">
        <f>O203*H203</f>
        <v>0</v>
      </c>
      <c r="Q203" s="206">
        <v>0</v>
      </c>
      <c r="R203" s="206">
        <f>Q203*H203</f>
        <v>0</v>
      </c>
      <c r="S203" s="206">
        <v>0</v>
      </c>
      <c r="T203" s="20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08" t="s">
        <v>180</v>
      </c>
      <c r="AT203" s="208" t="s">
        <v>177</v>
      </c>
      <c r="AU203" s="208" t="s">
        <v>82</v>
      </c>
      <c r="AY203" s="17" t="s">
        <v>120</v>
      </c>
      <c r="BE203" s="209">
        <f>IF(N203="základní",J203,0)</f>
        <v>0</v>
      </c>
      <c r="BF203" s="209">
        <f>IF(N203="snížená",J203,0)</f>
        <v>0</v>
      </c>
      <c r="BG203" s="209">
        <f>IF(N203="zákl. přenesená",J203,0)</f>
        <v>0</v>
      </c>
      <c r="BH203" s="209">
        <f>IF(N203="sníž. přenesená",J203,0)</f>
        <v>0</v>
      </c>
      <c r="BI203" s="209">
        <f>IF(N203="nulová",J203,0)</f>
        <v>0</v>
      </c>
      <c r="BJ203" s="17" t="s">
        <v>80</v>
      </c>
      <c r="BK203" s="209">
        <f>ROUND(I203*H203,2)</f>
        <v>0</v>
      </c>
      <c r="BL203" s="17" t="s">
        <v>174</v>
      </c>
      <c r="BM203" s="208" t="s">
        <v>332</v>
      </c>
    </row>
    <row r="204" s="2" customFormat="1">
      <c r="A204" s="38"/>
      <c r="B204" s="39"/>
      <c r="C204" s="40"/>
      <c r="D204" s="210" t="s">
        <v>129</v>
      </c>
      <c r="E204" s="40"/>
      <c r="F204" s="211" t="s">
        <v>331</v>
      </c>
      <c r="G204" s="40"/>
      <c r="H204" s="40"/>
      <c r="I204" s="212"/>
      <c r="J204" s="40"/>
      <c r="K204" s="40"/>
      <c r="L204" s="44"/>
      <c r="M204" s="213"/>
      <c r="N204" s="214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129</v>
      </c>
      <c r="AU204" s="17" t="s">
        <v>82</v>
      </c>
    </row>
    <row r="205" s="2" customFormat="1">
      <c r="A205" s="38"/>
      <c r="B205" s="39"/>
      <c r="C205" s="40"/>
      <c r="D205" s="210" t="s">
        <v>130</v>
      </c>
      <c r="E205" s="40"/>
      <c r="F205" s="215" t="s">
        <v>333</v>
      </c>
      <c r="G205" s="40"/>
      <c r="H205" s="40"/>
      <c r="I205" s="212"/>
      <c r="J205" s="40"/>
      <c r="K205" s="40"/>
      <c r="L205" s="44"/>
      <c r="M205" s="213"/>
      <c r="N205" s="214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130</v>
      </c>
      <c r="AU205" s="17" t="s">
        <v>82</v>
      </c>
    </row>
    <row r="206" s="2" customFormat="1" ht="16.5" customHeight="1">
      <c r="A206" s="38"/>
      <c r="B206" s="39"/>
      <c r="C206" s="218" t="s">
        <v>334</v>
      </c>
      <c r="D206" s="218" t="s">
        <v>177</v>
      </c>
      <c r="E206" s="219" t="s">
        <v>335</v>
      </c>
      <c r="F206" s="220" t="s">
        <v>336</v>
      </c>
      <c r="G206" s="221" t="s">
        <v>140</v>
      </c>
      <c r="H206" s="222">
        <v>0.10000000000000001</v>
      </c>
      <c r="I206" s="223"/>
      <c r="J206" s="224">
        <f>ROUND(I206*H206,2)</f>
        <v>0</v>
      </c>
      <c r="K206" s="220" t="s">
        <v>337</v>
      </c>
      <c r="L206" s="225"/>
      <c r="M206" s="226" t="s">
        <v>19</v>
      </c>
      <c r="N206" s="227" t="s">
        <v>46</v>
      </c>
      <c r="O206" s="84"/>
      <c r="P206" s="206">
        <f>O206*H206</f>
        <v>0</v>
      </c>
      <c r="Q206" s="206">
        <v>0.55000000000000004</v>
      </c>
      <c r="R206" s="206">
        <f>Q206*H206</f>
        <v>0.055000000000000007</v>
      </c>
      <c r="S206" s="206">
        <v>0</v>
      </c>
      <c r="T206" s="20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08" t="s">
        <v>180</v>
      </c>
      <c r="AT206" s="208" t="s">
        <v>177</v>
      </c>
      <c r="AU206" s="208" t="s">
        <v>82</v>
      </c>
      <c r="AY206" s="17" t="s">
        <v>120</v>
      </c>
      <c r="BE206" s="209">
        <f>IF(N206="základní",J206,0)</f>
        <v>0</v>
      </c>
      <c r="BF206" s="209">
        <f>IF(N206="snížená",J206,0)</f>
        <v>0</v>
      </c>
      <c r="BG206" s="209">
        <f>IF(N206="zákl. přenesená",J206,0)</f>
        <v>0</v>
      </c>
      <c r="BH206" s="209">
        <f>IF(N206="sníž. přenesená",J206,0)</f>
        <v>0</v>
      </c>
      <c r="BI206" s="209">
        <f>IF(N206="nulová",J206,0)</f>
        <v>0</v>
      </c>
      <c r="BJ206" s="17" t="s">
        <v>80</v>
      </c>
      <c r="BK206" s="209">
        <f>ROUND(I206*H206,2)</f>
        <v>0</v>
      </c>
      <c r="BL206" s="17" t="s">
        <v>174</v>
      </c>
      <c r="BM206" s="208" t="s">
        <v>338</v>
      </c>
    </row>
    <row r="207" s="2" customFormat="1">
      <c r="A207" s="38"/>
      <c r="B207" s="39"/>
      <c r="C207" s="40"/>
      <c r="D207" s="210" t="s">
        <v>129</v>
      </c>
      <c r="E207" s="40"/>
      <c r="F207" s="211" t="s">
        <v>336</v>
      </c>
      <c r="G207" s="40"/>
      <c r="H207" s="40"/>
      <c r="I207" s="212"/>
      <c r="J207" s="40"/>
      <c r="K207" s="40"/>
      <c r="L207" s="44"/>
      <c r="M207" s="213"/>
      <c r="N207" s="214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129</v>
      </c>
      <c r="AU207" s="17" t="s">
        <v>82</v>
      </c>
    </row>
    <row r="208" s="2" customFormat="1">
      <c r="A208" s="38"/>
      <c r="B208" s="39"/>
      <c r="C208" s="40"/>
      <c r="D208" s="210" t="s">
        <v>130</v>
      </c>
      <c r="E208" s="40"/>
      <c r="F208" s="215" t="s">
        <v>339</v>
      </c>
      <c r="G208" s="40"/>
      <c r="H208" s="40"/>
      <c r="I208" s="212"/>
      <c r="J208" s="40"/>
      <c r="K208" s="40"/>
      <c r="L208" s="44"/>
      <c r="M208" s="213"/>
      <c r="N208" s="214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130</v>
      </c>
      <c r="AU208" s="17" t="s">
        <v>82</v>
      </c>
    </row>
    <row r="209" s="2" customFormat="1" ht="16.5" customHeight="1">
      <c r="A209" s="38"/>
      <c r="B209" s="39"/>
      <c r="C209" s="197" t="s">
        <v>340</v>
      </c>
      <c r="D209" s="197" t="s">
        <v>123</v>
      </c>
      <c r="E209" s="198" t="s">
        <v>341</v>
      </c>
      <c r="F209" s="199" t="s">
        <v>342</v>
      </c>
      <c r="G209" s="200" t="s">
        <v>154</v>
      </c>
      <c r="H209" s="201">
        <v>14</v>
      </c>
      <c r="I209" s="202"/>
      <c r="J209" s="203">
        <f>ROUND(I209*H209,2)</f>
        <v>0</v>
      </c>
      <c r="K209" s="199" t="s">
        <v>337</v>
      </c>
      <c r="L209" s="44"/>
      <c r="M209" s="204" t="s">
        <v>19</v>
      </c>
      <c r="N209" s="205" t="s">
        <v>46</v>
      </c>
      <c r="O209" s="84"/>
      <c r="P209" s="206">
        <f>O209*H209</f>
        <v>0</v>
      </c>
      <c r="Q209" s="206">
        <v>0</v>
      </c>
      <c r="R209" s="206">
        <f>Q209*H209</f>
        <v>0</v>
      </c>
      <c r="S209" s="206">
        <v>0</v>
      </c>
      <c r="T209" s="20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08" t="s">
        <v>174</v>
      </c>
      <c r="AT209" s="208" t="s">
        <v>123</v>
      </c>
      <c r="AU209" s="208" t="s">
        <v>82</v>
      </c>
      <c r="AY209" s="17" t="s">
        <v>120</v>
      </c>
      <c r="BE209" s="209">
        <f>IF(N209="základní",J209,0)</f>
        <v>0</v>
      </c>
      <c r="BF209" s="209">
        <f>IF(N209="snížená",J209,0)</f>
        <v>0</v>
      </c>
      <c r="BG209" s="209">
        <f>IF(N209="zákl. přenesená",J209,0)</f>
        <v>0</v>
      </c>
      <c r="BH209" s="209">
        <f>IF(N209="sníž. přenesená",J209,0)</f>
        <v>0</v>
      </c>
      <c r="BI209" s="209">
        <f>IF(N209="nulová",J209,0)</f>
        <v>0</v>
      </c>
      <c r="BJ209" s="17" t="s">
        <v>80</v>
      </c>
      <c r="BK209" s="209">
        <f>ROUND(I209*H209,2)</f>
        <v>0</v>
      </c>
      <c r="BL209" s="17" t="s">
        <v>174</v>
      </c>
      <c r="BM209" s="208" t="s">
        <v>343</v>
      </c>
    </row>
    <row r="210" s="2" customFormat="1">
      <c r="A210" s="38"/>
      <c r="B210" s="39"/>
      <c r="C210" s="40"/>
      <c r="D210" s="210" t="s">
        <v>129</v>
      </c>
      <c r="E210" s="40"/>
      <c r="F210" s="211" t="s">
        <v>344</v>
      </c>
      <c r="G210" s="40"/>
      <c r="H210" s="40"/>
      <c r="I210" s="212"/>
      <c r="J210" s="40"/>
      <c r="K210" s="40"/>
      <c r="L210" s="44"/>
      <c r="M210" s="213"/>
      <c r="N210" s="214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129</v>
      </c>
      <c r="AU210" s="17" t="s">
        <v>82</v>
      </c>
    </row>
    <row r="211" s="2" customFormat="1">
      <c r="A211" s="38"/>
      <c r="B211" s="39"/>
      <c r="C211" s="40"/>
      <c r="D211" s="216" t="s">
        <v>164</v>
      </c>
      <c r="E211" s="40"/>
      <c r="F211" s="217" t="s">
        <v>345</v>
      </c>
      <c r="G211" s="40"/>
      <c r="H211" s="40"/>
      <c r="I211" s="212"/>
      <c r="J211" s="40"/>
      <c r="K211" s="40"/>
      <c r="L211" s="44"/>
      <c r="M211" s="213"/>
      <c r="N211" s="214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164</v>
      </c>
      <c r="AU211" s="17" t="s">
        <v>82</v>
      </c>
    </row>
    <row r="212" s="2" customFormat="1" ht="16.5" customHeight="1">
      <c r="A212" s="38"/>
      <c r="B212" s="39"/>
      <c r="C212" s="218" t="s">
        <v>346</v>
      </c>
      <c r="D212" s="218" t="s">
        <v>177</v>
      </c>
      <c r="E212" s="219" t="s">
        <v>347</v>
      </c>
      <c r="F212" s="220" t="s">
        <v>348</v>
      </c>
      <c r="G212" s="221" t="s">
        <v>154</v>
      </c>
      <c r="H212" s="222">
        <v>14</v>
      </c>
      <c r="I212" s="223"/>
      <c r="J212" s="224">
        <f>ROUND(I212*H212,2)</f>
        <v>0</v>
      </c>
      <c r="K212" s="220" t="s">
        <v>337</v>
      </c>
      <c r="L212" s="225"/>
      <c r="M212" s="226" t="s">
        <v>19</v>
      </c>
      <c r="N212" s="227" t="s">
        <v>46</v>
      </c>
      <c r="O212" s="84"/>
      <c r="P212" s="206">
        <f>O212*H212</f>
        <v>0</v>
      </c>
      <c r="Q212" s="206">
        <v>0.0078600000000000007</v>
      </c>
      <c r="R212" s="206">
        <f>Q212*H212</f>
        <v>0.11004000000000001</v>
      </c>
      <c r="S212" s="206">
        <v>0</v>
      </c>
      <c r="T212" s="207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08" t="s">
        <v>180</v>
      </c>
      <c r="AT212" s="208" t="s">
        <v>177</v>
      </c>
      <c r="AU212" s="208" t="s">
        <v>82</v>
      </c>
      <c r="AY212" s="17" t="s">
        <v>120</v>
      </c>
      <c r="BE212" s="209">
        <f>IF(N212="základní",J212,0)</f>
        <v>0</v>
      </c>
      <c r="BF212" s="209">
        <f>IF(N212="snížená",J212,0)</f>
        <v>0</v>
      </c>
      <c r="BG212" s="209">
        <f>IF(N212="zákl. přenesená",J212,0)</f>
        <v>0</v>
      </c>
      <c r="BH212" s="209">
        <f>IF(N212="sníž. přenesená",J212,0)</f>
        <v>0</v>
      </c>
      <c r="BI212" s="209">
        <f>IF(N212="nulová",J212,0)</f>
        <v>0</v>
      </c>
      <c r="BJ212" s="17" t="s">
        <v>80</v>
      </c>
      <c r="BK212" s="209">
        <f>ROUND(I212*H212,2)</f>
        <v>0</v>
      </c>
      <c r="BL212" s="17" t="s">
        <v>174</v>
      </c>
      <c r="BM212" s="208" t="s">
        <v>349</v>
      </c>
    </row>
    <row r="213" s="2" customFormat="1">
      <c r="A213" s="38"/>
      <c r="B213" s="39"/>
      <c r="C213" s="40"/>
      <c r="D213" s="210" t="s">
        <v>129</v>
      </c>
      <c r="E213" s="40"/>
      <c r="F213" s="211" t="s">
        <v>348</v>
      </c>
      <c r="G213" s="40"/>
      <c r="H213" s="40"/>
      <c r="I213" s="212"/>
      <c r="J213" s="40"/>
      <c r="K213" s="40"/>
      <c r="L213" s="44"/>
      <c r="M213" s="213"/>
      <c r="N213" s="214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129</v>
      </c>
      <c r="AU213" s="17" t="s">
        <v>82</v>
      </c>
    </row>
    <row r="214" s="2" customFormat="1" ht="16.5" customHeight="1">
      <c r="A214" s="38"/>
      <c r="B214" s="39"/>
      <c r="C214" s="197" t="s">
        <v>350</v>
      </c>
      <c r="D214" s="197" t="s">
        <v>123</v>
      </c>
      <c r="E214" s="198" t="s">
        <v>351</v>
      </c>
      <c r="F214" s="199" t="s">
        <v>352</v>
      </c>
      <c r="G214" s="200" t="s">
        <v>154</v>
      </c>
      <c r="H214" s="201">
        <v>6</v>
      </c>
      <c r="I214" s="202"/>
      <c r="J214" s="203">
        <f>ROUND(I214*H214,2)</f>
        <v>0</v>
      </c>
      <c r="K214" s="199" t="s">
        <v>161</v>
      </c>
      <c r="L214" s="44"/>
      <c r="M214" s="204" t="s">
        <v>19</v>
      </c>
      <c r="N214" s="205" t="s">
        <v>46</v>
      </c>
      <c r="O214" s="84"/>
      <c r="P214" s="206">
        <f>O214*H214</f>
        <v>0</v>
      </c>
      <c r="Q214" s="206">
        <v>0</v>
      </c>
      <c r="R214" s="206">
        <f>Q214*H214</f>
        <v>0</v>
      </c>
      <c r="S214" s="206">
        <v>0</v>
      </c>
      <c r="T214" s="20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08" t="s">
        <v>174</v>
      </c>
      <c r="AT214" s="208" t="s">
        <v>123</v>
      </c>
      <c r="AU214" s="208" t="s">
        <v>82</v>
      </c>
      <c r="AY214" s="17" t="s">
        <v>120</v>
      </c>
      <c r="BE214" s="209">
        <f>IF(N214="základní",J214,0)</f>
        <v>0</v>
      </c>
      <c r="BF214" s="209">
        <f>IF(N214="snížená",J214,0)</f>
        <v>0</v>
      </c>
      <c r="BG214" s="209">
        <f>IF(N214="zákl. přenesená",J214,0)</f>
        <v>0</v>
      </c>
      <c r="BH214" s="209">
        <f>IF(N214="sníž. přenesená",J214,0)</f>
        <v>0</v>
      </c>
      <c r="BI214" s="209">
        <f>IF(N214="nulová",J214,0)</f>
        <v>0</v>
      </c>
      <c r="BJ214" s="17" t="s">
        <v>80</v>
      </c>
      <c r="BK214" s="209">
        <f>ROUND(I214*H214,2)</f>
        <v>0</v>
      </c>
      <c r="BL214" s="17" t="s">
        <v>174</v>
      </c>
      <c r="BM214" s="208" t="s">
        <v>353</v>
      </c>
    </row>
    <row r="215" s="2" customFormat="1">
      <c r="A215" s="38"/>
      <c r="B215" s="39"/>
      <c r="C215" s="40"/>
      <c r="D215" s="210" t="s">
        <v>129</v>
      </c>
      <c r="E215" s="40"/>
      <c r="F215" s="211" t="s">
        <v>354</v>
      </c>
      <c r="G215" s="40"/>
      <c r="H215" s="40"/>
      <c r="I215" s="212"/>
      <c r="J215" s="40"/>
      <c r="K215" s="40"/>
      <c r="L215" s="44"/>
      <c r="M215" s="213"/>
      <c r="N215" s="214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129</v>
      </c>
      <c r="AU215" s="17" t="s">
        <v>82</v>
      </c>
    </row>
    <row r="216" s="2" customFormat="1">
      <c r="A216" s="38"/>
      <c r="B216" s="39"/>
      <c r="C216" s="40"/>
      <c r="D216" s="216" t="s">
        <v>164</v>
      </c>
      <c r="E216" s="40"/>
      <c r="F216" s="217" t="s">
        <v>355</v>
      </c>
      <c r="G216" s="40"/>
      <c r="H216" s="40"/>
      <c r="I216" s="212"/>
      <c r="J216" s="40"/>
      <c r="K216" s="40"/>
      <c r="L216" s="44"/>
      <c r="M216" s="213"/>
      <c r="N216" s="214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164</v>
      </c>
      <c r="AU216" s="17" t="s">
        <v>82</v>
      </c>
    </row>
    <row r="217" s="2" customFormat="1" ht="16.5" customHeight="1">
      <c r="A217" s="38"/>
      <c r="B217" s="39"/>
      <c r="C217" s="218" t="s">
        <v>356</v>
      </c>
      <c r="D217" s="218" t="s">
        <v>177</v>
      </c>
      <c r="E217" s="219" t="s">
        <v>357</v>
      </c>
      <c r="F217" s="220" t="s">
        <v>358</v>
      </c>
      <c r="G217" s="221" t="s">
        <v>154</v>
      </c>
      <c r="H217" s="222">
        <v>6</v>
      </c>
      <c r="I217" s="223"/>
      <c r="J217" s="224">
        <f>ROUND(I217*H217,2)</f>
        <v>0</v>
      </c>
      <c r="K217" s="220" t="s">
        <v>19</v>
      </c>
      <c r="L217" s="225"/>
      <c r="M217" s="226" t="s">
        <v>19</v>
      </c>
      <c r="N217" s="227" t="s">
        <v>46</v>
      </c>
      <c r="O217" s="84"/>
      <c r="P217" s="206">
        <f>O217*H217</f>
        <v>0</v>
      </c>
      <c r="Q217" s="206">
        <v>0</v>
      </c>
      <c r="R217" s="206">
        <f>Q217*H217</f>
        <v>0</v>
      </c>
      <c r="S217" s="206">
        <v>0</v>
      </c>
      <c r="T217" s="20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08" t="s">
        <v>180</v>
      </c>
      <c r="AT217" s="208" t="s">
        <v>177</v>
      </c>
      <c r="AU217" s="208" t="s">
        <v>82</v>
      </c>
      <c r="AY217" s="17" t="s">
        <v>120</v>
      </c>
      <c r="BE217" s="209">
        <f>IF(N217="základní",J217,0)</f>
        <v>0</v>
      </c>
      <c r="BF217" s="209">
        <f>IF(N217="snížená",J217,0)</f>
        <v>0</v>
      </c>
      <c r="BG217" s="209">
        <f>IF(N217="zákl. přenesená",J217,0)</f>
        <v>0</v>
      </c>
      <c r="BH217" s="209">
        <f>IF(N217="sníž. přenesená",J217,0)</f>
        <v>0</v>
      </c>
      <c r="BI217" s="209">
        <f>IF(N217="nulová",J217,0)</f>
        <v>0</v>
      </c>
      <c r="BJ217" s="17" t="s">
        <v>80</v>
      </c>
      <c r="BK217" s="209">
        <f>ROUND(I217*H217,2)</f>
        <v>0</v>
      </c>
      <c r="BL217" s="17" t="s">
        <v>174</v>
      </c>
      <c r="BM217" s="208" t="s">
        <v>359</v>
      </c>
    </row>
    <row r="218" s="2" customFormat="1">
      <c r="A218" s="38"/>
      <c r="B218" s="39"/>
      <c r="C218" s="40"/>
      <c r="D218" s="210" t="s">
        <v>129</v>
      </c>
      <c r="E218" s="40"/>
      <c r="F218" s="211" t="s">
        <v>358</v>
      </c>
      <c r="G218" s="40"/>
      <c r="H218" s="40"/>
      <c r="I218" s="212"/>
      <c r="J218" s="40"/>
      <c r="K218" s="40"/>
      <c r="L218" s="44"/>
      <c r="M218" s="213"/>
      <c r="N218" s="214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129</v>
      </c>
      <c r="AU218" s="17" t="s">
        <v>82</v>
      </c>
    </row>
    <row r="219" s="2" customFormat="1" ht="16.5" customHeight="1">
      <c r="A219" s="38"/>
      <c r="B219" s="39"/>
      <c r="C219" s="197" t="s">
        <v>360</v>
      </c>
      <c r="D219" s="197" t="s">
        <v>123</v>
      </c>
      <c r="E219" s="198" t="s">
        <v>361</v>
      </c>
      <c r="F219" s="199" t="s">
        <v>362</v>
      </c>
      <c r="G219" s="200" t="s">
        <v>154</v>
      </c>
      <c r="H219" s="201">
        <v>1</v>
      </c>
      <c r="I219" s="202"/>
      <c r="J219" s="203">
        <f>ROUND(I219*H219,2)</f>
        <v>0</v>
      </c>
      <c r="K219" s="199" t="s">
        <v>337</v>
      </c>
      <c r="L219" s="44"/>
      <c r="M219" s="204" t="s">
        <v>19</v>
      </c>
      <c r="N219" s="205" t="s">
        <v>46</v>
      </c>
      <c r="O219" s="84"/>
      <c r="P219" s="206">
        <f>O219*H219</f>
        <v>0</v>
      </c>
      <c r="Q219" s="206">
        <v>0</v>
      </c>
      <c r="R219" s="206">
        <f>Q219*H219</f>
        <v>0</v>
      </c>
      <c r="S219" s="206">
        <v>0</v>
      </c>
      <c r="T219" s="20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08" t="s">
        <v>174</v>
      </c>
      <c r="AT219" s="208" t="s">
        <v>123</v>
      </c>
      <c r="AU219" s="208" t="s">
        <v>82</v>
      </c>
      <c r="AY219" s="17" t="s">
        <v>120</v>
      </c>
      <c r="BE219" s="209">
        <f>IF(N219="základní",J219,0)</f>
        <v>0</v>
      </c>
      <c r="BF219" s="209">
        <f>IF(N219="snížená",J219,0)</f>
        <v>0</v>
      </c>
      <c r="BG219" s="209">
        <f>IF(N219="zákl. přenesená",J219,0)</f>
        <v>0</v>
      </c>
      <c r="BH219" s="209">
        <f>IF(N219="sníž. přenesená",J219,0)</f>
        <v>0</v>
      </c>
      <c r="BI219" s="209">
        <f>IF(N219="nulová",J219,0)</f>
        <v>0</v>
      </c>
      <c r="BJ219" s="17" t="s">
        <v>80</v>
      </c>
      <c r="BK219" s="209">
        <f>ROUND(I219*H219,2)</f>
        <v>0</v>
      </c>
      <c r="BL219" s="17" t="s">
        <v>174</v>
      </c>
      <c r="BM219" s="208" t="s">
        <v>363</v>
      </c>
    </row>
    <row r="220" s="2" customFormat="1">
      <c r="A220" s="38"/>
      <c r="B220" s="39"/>
      <c r="C220" s="40"/>
      <c r="D220" s="210" t="s">
        <v>129</v>
      </c>
      <c r="E220" s="40"/>
      <c r="F220" s="211" t="s">
        <v>364</v>
      </c>
      <c r="G220" s="40"/>
      <c r="H220" s="40"/>
      <c r="I220" s="212"/>
      <c r="J220" s="40"/>
      <c r="K220" s="40"/>
      <c r="L220" s="44"/>
      <c r="M220" s="213"/>
      <c r="N220" s="214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129</v>
      </c>
      <c r="AU220" s="17" t="s">
        <v>82</v>
      </c>
    </row>
    <row r="221" s="2" customFormat="1">
      <c r="A221" s="38"/>
      <c r="B221" s="39"/>
      <c r="C221" s="40"/>
      <c r="D221" s="216" t="s">
        <v>164</v>
      </c>
      <c r="E221" s="40"/>
      <c r="F221" s="217" t="s">
        <v>365</v>
      </c>
      <c r="G221" s="40"/>
      <c r="H221" s="40"/>
      <c r="I221" s="212"/>
      <c r="J221" s="40"/>
      <c r="K221" s="40"/>
      <c r="L221" s="44"/>
      <c r="M221" s="213"/>
      <c r="N221" s="214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164</v>
      </c>
      <c r="AU221" s="17" t="s">
        <v>82</v>
      </c>
    </row>
    <row r="222" s="2" customFormat="1" ht="16.5" customHeight="1">
      <c r="A222" s="38"/>
      <c r="B222" s="39"/>
      <c r="C222" s="197" t="s">
        <v>366</v>
      </c>
      <c r="D222" s="197" t="s">
        <v>123</v>
      </c>
      <c r="E222" s="198" t="s">
        <v>367</v>
      </c>
      <c r="F222" s="199" t="s">
        <v>368</v>
      </c>
      <c r="G222" s="200" t="s">
        <v>154</v>
      </c>
      <c r="H222" s="201">
        <v>6</v>
      </c>
      <c r="I222" s="202"/>
      <c r="J222" s="203">
        <f>ROUND(I222*H222,2)</f>
        <v>0</v>
      </c>
      <c r="K222" s="199" t="s">
        <v>161</v>
      </c>
      <c r="L222" s="44"/>
      <c r="M222" s="204" t="s">
        <v>19</v>
      </c>
      <c r="N222" s="205" t="s">
        <v>46</v>
      </c>
      <c r="O222" s="84"/>
      <c r="P222" s="206">
        <f>O222*H222</f>
        <v>0</v>
      </c>
      <c r="Q222" s="206">
        <v>0</v>
      </c>
      <c r="R222" s="206">
        <f>Q222*H222</f>
        <v>0</v>
      </c>
      <c r="S222" s="206">
        <v>0</v>
      </c>
      <c r="T222" s="20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08" t="s">
        <v>174</v>
      </c>
      <c r="AT222" s="208" t="s">
        <v>123</v>
      </c>
      <c r="AU222" s="208" t="s">
        <v>82</v>
      </c>
      <c r="AY222" s="17" t="s">
        <v>120</v>
      </c>
      <c r="BE222" s="209">
        <f>IF(N222="základní",J222,0)</f>
        <v>0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17" t="s">
        <v>80</v>
      </c>
      <c r="BK222" s="209">
        <f>ROUND(I222*H222,2)</f>
        <v>0</v>
      </c>
      <c r="BL222" s="17" t="s">
        <v>174</v>
      </c>
      <c r="BM222" s="208" t="s">
        <v>369</v>
      </c>
    </row>
    <row r="223" s="2" customFormat="1">
      <c r="A223" s="38"/>
      <c r="B223" s="39"/>
      <c r="C223" s="40"/>
      <c r="D223" s="210" t="s">
        <v>129</v>
      </c>
      <c r="E223" s="40"/>
      <c r="F223" s="211" t="s">
        <v>370</v>
      </c>
      <c r="G223" s="40"/>
      <c r="H223" s="40"/>
      <c r="I223" s="212"/>
      <c r="J223" s="40"/>
      <c r="K223" s="40"/>
      <c r="L223" s="44"/>
      <c r="M223" s="213"/>
      <c r="N223" s="214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129</v>
      </c>
      <c r="AU223" s="17" t="s">
        <v>82</v>
      </c>
    </row>
    <row r="224" s="2" customFormat="1">
      <c r="A224" s="38"/>
      <c r="B224" s="39"/>
      <c r="C224" s="40"/>
      <c r="D224" s="216" t="s">
        <v>164</v>
      </c>
      <c r="E224" s="40"/>
      <c r="F224" s="217" t="s">
        <v>371</v>
      </c>
      <c r="G224" s="40"/>
      <c r="H224" s="40"/>
      <c r="I224" s="212"/>
      <c r="J224" s="40"/>
      <c r="K224" s="40"/>
      <c r="L224" s="44"/>
      <c r="M224" s="213"/>
      <c r="N224" s="214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164</v>
      </c>
      <c r="AU224" s="17" t="s">
        <v>82</v>
      </c>
    </row>
    <row r="225" s="2" customFormat="1">
      <c r="A225" s="38"/>
      <c r="B225" s="39"/>
      <c r="C225" s="40"/>
      <c r="D225" s="210" t="s">
        <v>130</v>
      </c>
      <c r="E225" s="40"/>
      <c r="F225" s="215" t="s">
        <v>372</v>
      </c>
      <c r="G225" s="40"/>
      <c r="H225" s="40"/>
      <c r="I225" s="212"/>
      <c r="J225" s="40"/>
      <c r="K225" s="40"/>
      <c r="L225" s="44"/>
      <c r="M225" s="213"/>
      <c r="N225" s="214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130</v>
      </c>
      <c r="AU225" s="17" t="s">
        <v>82</v>
      </c>
    </row>
    <row r="226" s="2" customFormat="1" ht="16.5" customHeight="1">
      <c r="A226" s="38"/>
      <c r="B226" s="39"/>
      <c r="C226" s="218" t="s">
        <v>373</v>
      </c>
      <c r="D226" s="218" t="s">
        <v>177</v>
      </c>
      <c r="E226" s="219" t="s">
        <v>374</v>
      </c>
      <c r="F226" s="220" t="s">
        <v>375</v>
      </c>
      <c r="G226" s="221" t="s">
        <v>154</v>
      </c>
      <c r="H226" s="222">
        <v>6</v>
      </c>
      <c r="I226" s="223"/>
      <c r="J226" s="224">
        <f>ROUND(I226*H226,2)</f>
        <v>0</v>
      </c>
      <c r="K226" s="220" t="s">
        <v>161</v>
      </c>
      <c r="L226" s="225"/>
      <c r="M226" s="226" t="s">
        <v>19</v>
      </c>
      <c r="N226" s="227" t="s">
        <v>46</v>
      </c>
      <c r="O226" s="84"/>
      <c r="P226" s="206">
        <f>O226*H226</f>
        <v>0</v>
      </c>
      <c r="Q226" s="206">
        <v>0.00040000000000000002</v>
      </c>
      <c r="R226" s="206">
        <f>Q226*H226</f>
        <v>0.0024000000000000002</v>
      </c>
      <c r="S226" s="206">
        <v>0</v>
      </c>
      <c r="T226" s="20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08" t="s">
        <v>180</v>
      </c>
      <c r="AT226" s="208" t="s">
        <v>177</v>
      </c>
      <c r="AU226" s="208" t="s">
        <v>82</v>
      </c>
      <c r="AY226" s="17" t="s">
        <v>120</v>
      </c>
      <c r="BE226" s="209">
        <f>IF(N226="základní",J226,0)</f>
        <v>0</v>
      </c>
      <c r="BF226" s="209">
        <f>IF(N226="snížená",J226,0)</f>
        <v>0</v>
      </c>
      <c r="BG226" s="209">
        <f>IF(N226="zákl. přenesená",J226,0)</f>
        <v>0</v>
      </c>
      <c r="BH226" s="209">
        <f>IF(N226="sníž. přenesená",J226,0)</f>
        <v>0</v>
      </c>
      <c r="BI226" s="209">
        <f>IF(N226="nulová",J226,0)</f>
        <v>0</v>
      </c>
      <c r="BJ226" s="17" t="s">
        <v>80</v>
      </c>
      <c r="BK226" s="209">
        <f>ROUND(I226*H226,2)</f>
        <v>0</v>
      </c>
      <c r="BL226" s="17" t="s">
        <v>174</v>
      </c>
      <c r="BM226" s="208" t="s">
        <v>376</v>
      </c>
    </row>
    <row r="227" s="2" customFormat="1">
      <c r="A227" s="38"/>
      <c r="B227" s="39"/>
      <c r="C227" s="40"/>
      <c r="D227" s="210" t="s">
        <v>129</v>
      </c>
      <c r="E227" s="40"/>
      <c r="F227" s="211" t="s">
        <v>375</v>
      </c>
      <c r="G227" s="40"/>
      <c r="H227" s="40"/>
      <c r="I227" s="212"/>
      <c r="J227" s="40"/>
      <c r="K227" s="40"/>
      <c r="L227" s="44"/>
      <c r="M227" s="213"/>
      <c r="N227" s="214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129</v>
      </c>
      <c r="AU227" s="17" t="s">
        <v>82</v>
      </c>
    </row>
    <row r="228" s="2" customFormat="1" ht="16.5" customHeight="1">
      <c r="A228" s="38"/>
      <c r="B228" s="39"/>
      <c r="C228" s="197" t="s">
        <v>377</v>
      </c>
      <c r="D228" s="197" t="s">
        <v>123</v>
      </c>
      <c r="E228" s="198" t="s">
        <v>378</v>
      </c>
      <c r="F228" s="199" t="s">
        <v>379</v>
      </c>
      <c r="G228" s="200" t="s">
        <v>154</v>
      </c>
      <c r="H228" s="201">
        <v>6</v>
      </c>
      <c r="I228" s="202"/>
      <c r="J228" s="203">
        <f>ROUND(I228*H228,2)</f>
        <v>0</v>
      </c>
      <c r="K228" s="199" t="s">
        <v>161</v>
      </c>
      <c r="L228" s="44"/>
      <c r="M228" s="204" t="s">
        <v>19</v>
      </c>
      <c r="N228" s="205" t="s">
        <v>46</v>
      </c>
      <c r="O228" s="84"/>
      <c r="P228" s="206">
        <f>O228*H228</f>
        <v>0</v>
      </c>
      <c r="Q228" s="206">
        <v>0</v>
      </c>
      <c r="R228" s="206">
        <f>Q228*H228</f>
        <v>0</v>
      </c>
      <c r="S228" s="206">
        <v>0</v>
      </c>
      <c r="T228" s="20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08" t="s">
        <v>174</v>
      </c>
      <c r="AT228" s="208" t="s">
        <v>123</v>
      </c>
      <c r="AU228" s="208" t="s">
        <v>82</v>
      </c>
      <c r="AY228" s="17" t="s">
        <v>120</v>
      </c>
      <c r="BE228" s="209">
        <f>IF(N228="základní",J228,0)</f>
        <v>0</v>
      </c>
      <c r="BF228" s="209">
        <f>IF(N228="snížená",J228,0)</f>
        <v>0</v>
      </c>
      <c r="BG228" s="209">
        <f>IF(N228="zákl. přenesená",J228,0)</f>
        <v>0</v>
      </c>
      <c r="BH228" s="209">
        <f>IF(N228="sníž. přenesená",J228,0)</f>
        <v>0</v>
      </c>
      <c r="BI228" s="209">
        <f>IF(N228="nulová",J228,0)</f>
        <v>0</v>
      </c>
      <c r="BJ228" s="17" t="s">
        <v>80</v>
      </c>
      <c r="BK228" s="209">
        <f>ROUND(I228*H228,2)</f>
        <v>0</v>
      </c>
      <c r="BL228" s="17" t="s">
        <v>174</v>
      </c>
      <c r="BM228" s="208" t="s">
        <v>380</v>
      </c>
    </row>
    <row r="229" s="2" customFormat="1">
      <c r="A229" s="38"/>
      <c r="B229" s="39"/>
      <c r="C229" s="40"/>
      <c r="D229" s="210" t="s">
        <v>129</v>
      </c>
      <c r="E229" s="40"/>
      <c r="F229" s="211" t="s">
        <v>381</v>
      </c>
      <c r="G229" s="40"/>
      <c r="H229" s="40"/>
      <c r="I229" s="212"/>
      <c r="J229" s="40"/>
      <c r="K229" s="40"/>
      <c r="L229" s="44"/>
      <c r="M229" s="213"/>
      <c r="N229" s="214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129</v>
      </c>
      <c r="AU229" s="17" t="s">
        <v>82</v>
      </c>
    </row>
    <row r="230" s="2" customFormat="1">
      <c r="A230" s="38"/>
      <c r="B230" s="39"/>
      <c r="C230" s="40"/>
      <c r="D230" s="216" t="s">
        <v>164</v>
      </c>
      <c r="E230" s="40"/>
      <c r="F230" s="217" t="s">
        <v>382</v>
      </c>
      <c r="G230" s="40"/>
      <c r="H230" s="40"/>
      <c r="I230" s="212"/>
      <c r="J230" s="40"/>
      <c r="K230" s="40"/>
      <c r="L230" s="44"/>
      <c r="M230" s="213"/>
      <c r="N230" s="214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164</v>
      </c>
      <c r="AU230" s="17" t="s">
        <v>82</v>
      </c>
    </row>
    <row r="231" s="2" customFormat="1">
      <c r="A231" s="38"/>
      <c r="B231" s="39"/>
      <c r="C231" s="40"/>
      <c r="D231" s="210" t="s">
        <v>130</v>
      </c>
      <c r="E231" s="40"/>
      <c r="F231" s="215" t="s">
        <v>383</v>
      </c>
      <c r="G231" s="40"/>
      <c r="H231" s="40"/>
      <c r="I231" s="212"/>
      <c r="J231" s="40"/>
      <c r="K231" s="40"/>
      <c r="L231" s="44"/>
      <c r="M231" s="213"/>
      <c r="N231" s="214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130</v>
      </c>
      <c r="AU231" s="17" t="s">
        <v>82</v>
      </c>
    </row>
    <row r="232" s="2" customFormat="1" ht="16.5" customHeight="1">
      <c r="A232" s="38"/>
      <c r="B232" s="39"/>
      <c r="C232" s="197" t="s">
        <v>384</v>
      </c>
      <c r="D232" s="197" t="s">
        <v>123</v>
      </c>
      <c r="E232" s="198" t="s">
        <v>385</v>
      </c>
      <c r="F232" s="199" t="s">
        <v>386</v>
      </c>
      <c r="G232" s="200" t="s">
        <v>387</v>
      </c>
      <c r="H232" s="201">
        <v>1.024</v>
      </c>
      <c r="I232" s="202"/>
      <c r="J232" s="203">
        <f>ROUND(I232*H232,2)</f>
        <v>0</v>
      </c>
      <c r="K232" s="199" t="s">
        <v>161</v>
      </c>
      <c r="L232" s="44"/>
      <c r="M232" s="204" t="s">
        <v>19</v>
      </c>
      <c r="N232" s="205" t="s">
        <v>46</v>
      </c>
      <c r="O232" s="84"/>
      <c r="P232" s="206">
        <f>O232*H232</f>
        <v>0</v>
      </c>
      <c r="Q232" s="206">
        <v>0</v>
      </c>
      <c r="R232" s="206">
        <f>Q232*H232</f>
        <v>0</v>
      </c>
      <c r="S232" s="206">
        <v>0</v>
      </c>
      <c r="T232" s="207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08" t="s">
        <v>174</v>
      </c>
      <c r="AT232" s="208" t="s">
        <v>123</v>
      </c>
      <c r="AU232" s="208" t="s">
        <v>82</v>
      </c>
      <c r="AY232" s="17" t="s">
        <v>120</v>
      </c>
      <c r="BE232" s="209">
        <f>IF(N232="základní",J232,0)</f>
        <v>0</v>
      </c>
      <c r="BF232" s="209">
        <f>IF(N232="snížená",J232,0)</f>
        <v>0</v>
      </c>
      <c r="BG232" s="209">
        <f>IF(N232="zákl. přenesená",J232,0)</f>
        <v>0</v>
      </c>
      <c r="BH232" s="209">
        <f>IF(N232="sníž. přenesená",J232,0)</f>
        <v>0</v>
      </c>
      <c r="BI232" s="209">
        <f>IF(N232="nulová",J232,0)</f>
        <v>0</v>
      </c>
      <c r="BJ232" s="17" t="s">
        <v>80</v>
      </c>
      <c r="BK232" s="209">
        <f>ROUND(I232*H232,2)</f>
        <v>0</v>
      </c>
      <c r="BL232" s="17" t="s">
        <v>174</v>
      </c>
      <c r="BM232" s="208" t="s">
        <v>388</v>
      </c>
    </row>
    <row r="233" s="2" customFormat="1">
      <c r="A233" s="38"/>
      <c r="B233" s="39"/>
      <c r="C233" s="40"/>
      <c r="D233" s="210" t="s">
        <v>129</v>
      </c>
      <c r="E233" s="40"/>
      <c r="F233" s="211" t="s">
        <v>389</v>
      </c>
      <c r="G233" s="40"/>
      <c r="H233" s="40"/>
      <c r="I233" s="212"/>
      <c r="J233" s="40"/>
      <c r="K233" s="40"/>
      <c r="L233" s="44"/>
      <c r="M233" s="213"/>
      <c r="N233" s="214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129</v>
      </c>
      <c r="AU233" s="17" t="s">
        <v>82</v>
      </c>
    </row>
    <row r="234" s="2" customFormat="1">
      <c r="A234" s="38"/>
      <c r="B234" s="39"/>
      <c r="C234" s="40"/>
      <c r="D234" s="216" t="s">
        <v>164</v>
      </c>
      <c r="E234" s="40"/>
      <c r="F234" s="217" t="s">
        <v>390</v>
      </c>
      <c r="G234" s="40"/>
      <c r="H234" s="40"/>
      <c r="I234" s="212"/>
      <c r="J234" s="40"/>
      <c r="K234" s="40"/>
      <c r="L234" s="44"/>
      <c r="M234" s="213"/>
      <c r="N234" s="214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164</v>
      </c>
      <c r="AU234" s="17" t="s">
        <v>82</v>
      </c>
    </row>
    <row r="235" s="12" customFormat="1" ht="25.92" customHeight="1">
      <c r="A235" s="12"/>
      <c r="B235" s="181"/>
      <c r="C235" s="182"/>
      <c r="D235" s="183" t="s">
        <v>74</v>
      </c>
      <c r="E235" s="184" t="s">
        <v>177</v>
      </c>
      <c r="F235" s="184" t="s">
        <v>391</v>
      </c>
      <c r="G235" s="182"/>
      <c r="H235" s="182"/>
      <c r="I235" s="185"/>
      <c r="J235" s="186">
        <f>BK235</f>
        <v>0</v>
      </c>
      <c r="K235" s="182"/>
      <c r="L235" s="187"/>
      <c r="M235" s="188"/>
      <c r="N235" s="189"/>
      <c r="O235" s="189"/>
      <c r="P235" s="190">
        <f>P236+P240+P244</f>
        <v>0</v>
      </c>
      <c r="Q235" s="189"/>
      <c r="R235" s="190">
        <f>R236+R240+R244</f>
        <v>0</v>
      </c>
      <c r="S235" s="189"/>
      <c r="T235" s="191">
        <f>T236+T240+T244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92" t="s">
        <v>157</v>
      </c>
      <c r="AT235" s="193" t="s">
        <v>74</v>
      </c>
      <c r="AU235" s="193" t="s">
        <v>75</v>
      </c>
      <c r="AY235" s="192" t="s">
        <v>120</v>
      </c>
      <c r="BK235" s="194">
        <f>BK236+BK240+BK244</f>
        <v>0</v>
      </c>
    </row>
    <row r="236" s="12" customFormat="1" ht="22.8" customHeight="1">
      <c r="A236" s="12"/>
      <c r="B236" s="181"/>
      <c r="C236" s="182"/>
      <c r="D236" s="183" t="s">
        <v>74</v>
      </c>
      <c r="E236" s="195" t="s">
        <v>392</v>
      </c>
      <c r="F236" s="195" t="s">
        <v>393</v>
      </c>
      <c r="G236" s="182"/>
      <c r="H236" s="182"/>
      <c r="I236" s="185"/>
      <c r="J236" s="196">
        <f>BK236</f>
        <v>0</v>
      </c>
      <c r="K236" s="182"/>
      <c r="L236" s="187"/>
      <c r="M236" s="188"/>
      <c r="N236" s="189"/>
      <c r="O236" s="189"/>
      <c r="P236" s="190">
        <f>SUM(P237:P239)</f>
        <v>0</v>
      </c>
      <c r="Q236" s="189"/>
      <c r="R236" s="190">
        <f>SUM(R237:R239)</f>
        <v>0</v>
      </c>
      <c r="S236" s="189"/>
      <c r="T236" s="191">
        <f>SUM(T237:T239)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92" t="s">
        <v>157</v>
      </c>
      <c r="AT236" s="193" t="s">
        <v>74</v>
      </c>
      <c r="AU236" s="193" t="s">
        <v>80</v>
      </c>
      <c r="AY236" s="192" t="s">
        <v>120</v>
      </c>
      <c r="BK236" s="194">
        <f>SUM(BK237:BK239)</f>
        <v>0</v>
      </c>
    </row>
    <row r="237" s="2" customFormat="1" ht="16.5" customHeight="1">
      <c r="A237" s="38"/>
      <c r="B237" s="39"/>
      <c r="C237" s="197" t="s">
        <v>394</v>
      </c>
      <c r="D237" s="197" t="s">
        <v>123</v>
      </c>
      <c r="E237" s="198" t="s">
        <v>395</v>
      </c>
      <c r="F237" s="199" t="s">
        <v>396</v>
      </c>
      <c r="G237" s="200" t="s">
        <v>154</v>
      </c>
      <c r="H237" s="201">
        <v>7</v>
      </c>
      <c r="I237" s="202"/>
      <c r="J237" s="203">
        <f>ROUND(I237*H237,2)</f>
        <v>0</v>
      </c>
      <c r="K237" s="199" t="s">
        <v>19</v>
      </c>
      <c r="L237" s="44"/>
      <c r="M237" s="204" t="s">
        <v>19</v>
      </c>
      <c r="N237" s="205" t="s">
        <v>46</v>
      </c>
      <c r="O237" s="84"/>
      <c r="P237" s="206">
        <f>O237*H237</f>
        <v>0</v>
      </c>
      <c r="Q237" s="206">
        <v>0</v>
      </c>
      <c r="R237" s="206">
        <f>Q237*H237</f>
        <v>0</v>
      </c>
      <c r="S237" s="206">
        <v>0</v>
      </c>
      <c r="T237" s="207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08" t="s">
        <v>397</v>
      </c>
      <c r="AT237" s="208" t="s">
        <v>123</v>
      </c>
      <c r="AU237" s="208" t="s">
        <v>82</v>
      </c>
      <c r="AY237" s="17" t="s">
        <v>120</v>
      </c>
      <c r="BE237" s="209">
        <f>IF(N237="základní",J237,0)</f>
        <v>0</v>
      </c>
      <c r="BF237" s="209">
        <f>IF(N237="snížená",J237,0)</f>
        <v>0</v>
      </c>
      <c r="BG237" s="209">
        <f>IF(N237="zákl. přenesená",J237,0)</f>
        <v>0</v>
      </c>
      <c r="BH237" s="209">
        <f>IF(N237="sníž. přenesená",J237,0)</f>
        <v>0</v>
      </c>
      <c r="BI237" s="209">
        <f>IF(N237="nulová",J237,0)</f>
        <v>0</v>
      </c>
      <c r="BJ237" s="17" t="s">
        <v>80</v>
      </c>
      <c r="BK237" s="209">
        <f>ROUND(I237*H237,2)</f>
        <v>0</v>
      </c>
      <c r="BL237" s="17" t="s">
        <v>397</v>
      </c>
      <c r="BM237" s="208" t="s">
        <v>398</v>
      </c>
    </row>
    <row r="238" s="2" customFormat="1">
      <c r="A238" s="38"/>
      <c r="B238" s="39"/>
      <c r="C238" s="40"/>
      <c r="D238" s="210" t="s">
        <v>129</v>
      </c>
      <c r="E238" s="40"/>
      <c r="F238" s="211" t="s">
        <v>396</v>
      </c>
      <c r="G238" s="40"/>
      <c r="H238" s="40"/>
      <c r="I238" s="212"/>
      <c r="J238" s="40"/>
      <c r="K238" s="40"/>
      <c r="L238" s="44"/>
      <c r="M238" s="213"/>
      <c r="N238" s="214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129</v>
      </c>
      <c r="AU238" s="17" t="s">
        <v>82</v>
      </c>
    </row>
    <row r="239" s="2" customFormat="1">
      <c r="A239" s="38"/>
      <c r="B239" s="39"/>
      <c r="C239" s="40"/>
      <c r="D239" s="210" t="s">
        <v>130</v>
      </c>
      <c r="E239" s="40"/>
      <c r="F239" s="215" t="s">
        <v>399</v>
      </c>
      <c r="G239" s="40"/>
      <c r="H239" s="40"/>
      <c r="I239" s="212"/>
      <c r="J239" s="40"/>
      <c r="K239" s="40"/>
      <c r="L239" s="44"/>
      <c r="M239" s="213"/>
      <c r="N239" s="214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130</v>
      </c>
      <c r="AU239" s="17" t="s">
        <v>82</v>
      </c>
    </row>
    <row r="240" s="12" customFormat="1" ht="22.8" customHeight="1">
      <c r="A240" s="12"/>
      <c r="B240" s="181"/>
      <c r="C240" s="182"/>
      <c r="D240" s="183" t="s">
        <v>74</v>
      </c>
      <c r="E240" s="195" t="s">
        <v>400</v>
      </c>
      <c r="F240" s="195" t="s">
        <v>401</v>
      </c>
      <c r="G240" s="182"/>
      <c r="H240" s="182"/>
      <c r="I240" s="185"/>
      <c r="J240" s="196">
        <f>BK240</f>
        <v>0</v>
      </c>
      <c r="K240" s="182"/>
      <c r="L240" s="187"/>
      <c r="M240" s="188"/>
      <c r="N240" s="189"/>
      <c r="O240" s="189"/>
      <c r="P240" s="190">
        <f>SUM(P241:P243)</f>
        <v>0</v>
      </c>
      <c r="Q240" s="189"/>
      <c r="R240" s="190">
        <f>SUM(R241:R243)</f>
        <v>0</v>
      </c>
      <c r="S240" s="189"/>
      <c r="T240" s="191">
        <f>SUM(T241:T243)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92" t="s">
        <v>157</v>
      </c>
      <c r="AT240" s="193" t="s">
        <v>74</v>
      </c>
      <c r="AU240" s="193" t="s">
        <v>80</v>
      </c>
      <c r="AY240" s="192" t="s">
        <v>120</v>
      </c>
      <c r="BK240" s="194">
        <f>SUM(BK241:BK243)</f>
        <v>0</v>
      </c>
    </row>
    <row r="241" s="2" customFormat="1" ht="24.15" customHeight="1">
      <c r="A241" s="38"/>
      <c r="B241" s="39"/>
      <c r="C241" s="197" t="s">
        <v>402</v>
      </c>
      <c r="D241" s="197" t="s">
        <v>123</v>
      </c>
      <c r="E241" s="198" t="s">
        <v>403</v>
      </c>
      <c r="F241" s="199" t="s">
        <v>404</v>
      </c>
      <c r="G241" s="200" t="s">
        <v>140</v>
      </c>
      <c r="H241" s="201">
        <v>0.87</v>
      </c>
      <c r="I241" s="202"/>
      <c r="J241" s="203">
        <f>ROUND(I241*H241,2)</f>
        <v>0</v>
      </c>
      <c r="K241" s="199" t="s">
        <v>19</v>
      </c>
      <c r="L241" s="44"/>
      <c r="M241" s="204" t="s">
        <v>19</v>
      </c>
      <c r="N241" s="205" t="s">
        <v>46</v>
      </c>
      <c r="O241" s="84"/>
      <c r="P241" s="206">
        <f>O241*H241</f>
        <v>0</v>
      </c>
      <c r="Q241" s="206">
        <v>0</v>
      </c>
      <c r="R241" s="206">
        <f>Q241*H241</f>
        <v>0</v>
      </c>
      <c r="S241" s="206">
        <v>0</v>
      </c>
      <c r="T241" s="207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08" t="s">
        <v>397</v>
      </c>
      <c r="AT241" s="208" t="s">
        <v>123</v>
      </c>
      <c r="AU241" s="208" t="s">
        <v>82</v>
      </c>
      <c r="AY241" s="17" t="s">
        <v>120</v>
      </c>
      <c r="BE241" s="209">
        <f>IF(N241="základní",J241,0)</f>
        <v>0</v>
      </c>
      <c r="BF241" s="209">
        <f>IF(N241="snížená",J241,0)</f>
        <v>0</v>
      </c>
      <c r="BG241" s="209">
        <f>IF(N241="zákl. přenesená",J241,0)</f>
        <v>0</v>
      </c>
      <c r="BH241" s="209">
        <f>IF(N241="sníž. přenesená",J241,0)</f>
        <v>0</v>
      </c>
      <c r="BI241" s="209">
        <f>IF(N241="nulová",J241,0)</f>
        <v>0</v>
      </c>
      <c r="BJ241" s="17" t="s">
        <v>80</v>
      </c>
      <c r="BK241" s="209">
        <f>ROUND(I241*H241,2)</f>
        <v>0</v>
      </c>
      <c r="BL241" s="17" t="s">
        <v>397</v>
      </c>
      <c r="BM241" s="208" t="s">
        <v>405</v>
      </c>
    </row>
    <row r="242" s="2" customFormat="1">
      <c r="A242" s="38"/>
      <c r="B242" s="39"/>
      <c r="C242" s="40"/>
      <c r="D242" s="210" t="s">
        <v>129</v>
      </c>
      <c r="E242" s="40"/>
      <c r="F242" s="211" t="s">
        <v>404</v>
      </c>
      <c r="G242" s="40"/>
      <c r="H242" s="40"/>
      <c r="I242" s="212"/>
      <c r="J242" s="40"/>
      <c r="K242" s="40"/>
      <c r="L242" s="44"/>
      <c r="M242" s="213"/>
      <c r="N242" s="214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129</v>
      </c>
      <c r="AU242" s="17" t="s">
        <v>82</v>
      </c>
    </row>
    <row r="243" s="2" customFormat="1">
      <c r="A243" s="38"/>
      <c r="B243" s="39"/>
      <c r="C243" s="40"/>
      <c r="D243" s="210" t="s">
        <v>130</v>
      </c>
      <c r="E243" s="40"/>
      <c r="F243" s="215" t="s">
        <v>406</v>
      </c>
      <c r="G243" s="40"/>
      <c r="H243" s="40"/>
      <c r="I243" s="212"/>
      <c r="J243" s="40"/>
      <c r="K243" s="40"/>
      <c r="L243" s="44"/>
      <c r="M243" s="213"/>
      <c r="N243" s="214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130</v>
      </c>
      <c r="AU243" s="17" t="s">
        <v>82</v>
      </c>
    </row>
    <row r="244" s="12" customFormat="1" ht="22.8" customHeight="1">
      <c r="A244" s="12"/>
      <c r="B244" s="181"/>
      <c r="C244" s="182"/>
      <c r="D244" s="183" t="s">
        <v>74</v>
      </c>
      <c r="E244" s="195" t="s">
        <v>407</v>
      </c>
      <c r="F244" s="195" t="s">
        <v>408</v>
      </c>
      <c r="G244" s="182"/>
      <c r="H244" s="182"/>
      <c r="I244" s="185"/>
      <c r="J244" s="196">
        <f>BK244</f>
        <v>0</v>
      </c>
      <c r="K244" s="182"/>
      <c r="L244" s="187"/>
      <c r="M244" s="188"/>
      <c r="N244" s="189"/>
      <c r="O244" s="189"/>
      <c r="P244" s="190">
        <f>SUM(P245:P247)</f>
        <v>0</v>
      </c>
      <c r="Q244" s="189"/>
      <c r="R244" s="190">
        <f>SUM(R245:R247)</f>
        <v>0</v>
      </c>
      <c r="S244" s="189"/>
      <c r="T244" s="191">
        <f>SUM(T245:T247)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92" t="s">
        <v>157</v>
      </c>
      <c r="AT244" s="193" t="s">
        <v>74</v>
      </c>
      <c r="AU244" s="193" t="s">
        <v>80</v>
      </c>
      <c r="AY244" s="192" t="s">
        <v>120</v>
      </c>
      <c r="BK244" s="194">
        <f>SUM(BK245:BK247)</f>
        <v>0</v>
      </c>
    </row>
    <row r="245" s="2" customFormat="1" ht="24.15" customHeight="1">
      <c r="A245" s="38"/>
      <c r="B245" s="39"/>
      <c r="C245" s="197" t="s">
        <v>409</v>
      </c>
      <c r="D245" s="197" t="s">
        <v>123</v>
      </c>
      <c r="E245" s="198" t="s">
        <v>410</v>
      </c>
      <c r="F245" s="199" t="s">
        <v>411</v>
      </c>
      <c r="G245" s="200" t="s">
        <v>412</v>
      </c>
      <c r="H245" s="201">
        <v>13</v>
      </c>
      <c r="I245" s="202"/>
      <c r="J245" s="203">
        <f>ROUND(I245*H245,2)</f>
        <v>0</v>
      </c>
      <c r="K245" s="199" t="s">
        <v>161</v>
      </c>
      <c r="L245" s="44"/>
      <c r="M245" s="204" t="s">
        <v>19</v>
      </c>
      <c r="N245" s="205" t="s">
        <v>46</v>
      </c>
      <c r="O245" s="84"/>
      <c r="P245" s="206">
        <f>O245*H245</f>
        <v>0</v>
      </c>
      <c r="Q245" s="206">
        <v>0</v>
      </c>
      <c r="R245" s="206">
        <f>Q245*H245</f>
        <v>0</v>
      </c>
      <c r="S245" s="206">
        <v>0</v>
      </c>
      <c r="T245" s="207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08" t="s">
        <v>397</v>
      </c>
      <c r="AT245" s="208" t="s">
        <v>123</v>
      </c>
      <c r="AU245" s="208" t="s">
        <v>82</v>
      </c>
      <c r="AY245" s="17" t="s">
        <v>120</v>
      </c>
      <c r="BE245" s="209">
        <f>IF(N245="základní",J245,0)</f>
        <v>0</v>
      </c>
      <c r="BF245" s="209">
        <f>IF(N245="snížená",J245,0)</f>
        <v>0</v>
      </c>
      <c r="BG245" s="209">
        <f>IF(N245="zákl. přenesená",J245,0)</f>
        <v>0</v>
      </c>
      <c r="BH245" s="209">
        <f>IF(N245="sníž. přenesená",J245,0)</f>
        <v>0</v>
      </c>
      <c r="BI245" s="209">
        <f>IF(N245="nulová",J245,0)</f>
        <v>0</v>
      </c>
      <c r="BJ245" s="17" t="s">
        <v>80</v>
      </c>
      <c r="BK245" s="209">
        <f>ROUND(I245*H245,2)</f>
        <v>0</v>
      </c>
      <c r="BL245" s="17" t="s">
        <v>397</v>
      </c>
      <c r="BM245" s="208" t="s">
        <v>413</v>
      </c>
    </row>
    <row r="246" s="2" customFormat="1">
      <c r="A246" s="38"/>
      <c r="B246" s="39"/>
      <c r="C246" s="40"/>
      <c r="D246" s="210" t="s">
        <v>129</v>
      </c>
      <c r="E246" s="40"/>
      <c r="F246" s="211" t="s">
        <v>414</v>
      </c>
      <c r="G246" s="40"/>
      <c r="H246" s="40"/>
      <c r="I246" s="212"/>
      <c r="J246" s="40"/>
      <c r="K246" s="40"/>
      <c r="L246" s="44"/>
      <c r="M246" s="213"/>
      <c r="N246" s="214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129</v>
      </c>
      <c r="AU246" s="17" t="s">
        <v>82</v>
      </c>
    </row>
    <row r="247" s="2" customFormat="1">
      <c r="A247" s="38"/>
      <c r="B247" s="39"/>
      <c r="C247" s="40"/>
      <c r="D247" s="216" t="s">
        <v>164</v>
      </c>
      <c r="E247" s="40"/>
      <c r="F247" s="217" t="s">
        <v>415</v>
      </c>
      <c r="G247" s="40"/>
      <c r="H247" s="40"/>
      <c r="I247" s="212"/>
      <c r="J247" s="40"/>
      <c r="K247" s="40"/>
      <c r="L247" s="44"/>
      <c r="M247" s="213"/>
      <c r="N247" s="214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164</v>
      </c>
      <c r="AU247" s="17" t="s">
        <v>82</v>
      </c>
    </row>
    <row r="248" s="12" customFormat="1" ht="25.92" customHeight="1">
      <c r="A248" s="12"/>
      <c r="B248" s="181"/>
      <c r="C248" s="182"/>
      <c r="D248" s="183" t="s">
        <v>74</v>
      </c>
      <c r="E248" s="184" t="s">
        <v>416</v>
      </c>
      <c r="F248" s="184" t="s">
        <v>417</v>
      </c>
      <c r="G248" s="182"/>
      <c r="H248" s="182"/>
      <c r="I248" s="185"/>
      <c r="J248" s="186">
        <f>BK248</f>
        <v>0</v>
      </c>
      <c r="K248" s="182"/>
      <c r="L248" s="187"/>
      <c r="M248" s="188"/>
      <c r="N248" s="189"/>
      <c r="O248" s="189"/>
      <c r="P248" s="190">
        <f>SUM(P249:P259)</f>
        <v>0</v>
      </c>
      <c r="Q248" s="189"/>
      <c r="R248" s="190">
        <f>SUM(R249:R259)</f>
        <v>0</v>
      </c>
      <c r="S248" s="189"/>
      <c r="T248" s="191">
        <f>SUM(T249:T259)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92" t="s">
        <v>127</v>
      </c>
      <c r="AT248" s="193" t="s">
        <v>74</v>
      </c>
      <c r="AU248" s="193" t="s">
        <v>75</v>
      </c>
      <c r="AY248" s="192" t="s">
        <v>120</v>
      </c>
      <c r="BK248" s="194">
        <f>SUM(BK249:BK259)</f>
        <v>0</v>
      </c>
    </row>
    <row r="249" s="2" customFormat="1" ht="16.5" customHeight="1">
      <c r="A249" s="38"/>
      <c r="B249" s="39"/>
      <c r="C249" s="197" t="s">
        <v>418</v>
      </c>
      <c r="D249" s="197" t="s">
        <v>123</v>
      </c>
      <c r="E249" s="198" t="s">
        <v>419</v>
      </c>
      <c r="F249" s="199" t="s">
        <v>420</v>
      </c>
      <c r="G249" s="200" t="s">
        <v>421</v>
      </c>
      <c r="H249" s="201">
        <v>8</v>
      </c>
      <c r="I249" s="202"/>
      <c r="J249" s="203">
        <f>ROUND(I249*H249,2)</f>
        <v>0</v>
      </c>
      <c r="K249" s="199" t="s">
        <v>161</v>
      </c>
      <c r="L249" s="44"/>
      <c r="M249" s="204" t="s">
        <v>19</v>
      </c>
      <c r="N249" s="205" t="s">
        <v>46</v>
      </c>
      <c r="O249" s="84"/>
      <c r="P249" s="206">
        <f>O249*H249</f>
        <v>0</v>
      </c>
      <c r="Q249" s="206">
        <v>0</v>
      </c>
      <c r="R249" s="206">
        <f>Q249*H249</f>
        <v>0</v>
      </c>
      <c r="S249" s="206">
        <v>0</v>
      </c>
      <c r="T249" s="207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08" t="s">
        <v>422</v>
      </c>
      <c r="AT249" s="208" t="s">
        <v>123</v>
      </c>
      <c r="AU249" s="208" t="s">
        <v>80</v>
      </c>
      <c r="AY249" s="17" t="s">
        <v>120</v>
      </c>
      <c r="BE249" s="209">
        <f>IF(N249="základní",J249,0)</f>
        <v>0</v>
      </c>
      <c r="BF249" s="209">
        <f>IF(N249="snížená",J249,0)</f>
        <v>0</v>
      </c>
      <c r="BG249" s="209">
        <f>IF(N249="zákl. přenesená",J249,0)</f>
        <v>0</v>
      </c>
      <c r="BH249" s="209">
        <f>IF(N249="sníž. přenesená",J249,0)</f>
        <v>0</v>
      </c>
      <c r="BI249" s="209">
        <f>IF(N249="nulová",J249,0)</f>
        <v>0</v>
      </c>
      <c r="BJ249" s="17" t="s">
        <v>80</v>
      </c>
      <c r="BK249" s="209">
        <f>ROUND(I249*H249,2)</f>
        <v>0</v>
      </c>
      <c r="BL249" s="17" t="s">
        <v>422</v>
      </c>
      <c r="BM249" s="208" t="s">
        <v>423</v>
      </c>
    </row>
    <row r="250" s="2" customFormat="1">
      <c r="A250" s="38"/>
      <c r="B250" s="39"/>
      <c r="C250" s="40"/>
      <c r="D250" s="210" t="s">
        <v>129</v>
      </c>
      <c r="E250" s="40"/>
      <c r="F250" s="211" t="s">
        <v>424</v>
      </c>
      <c r="G250" s="40"/>
      <c r="H250" s="40"/>
      <c r="I250" s="212"/>
      <c r="J250" s="40"/>
      <c r="K250" s="40"/>
      <c r="L250" s="44"/>
      <c r="M250" s="213"/>
      <c r="N250" s="214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129</v>
      </c>
      <c r="AU250" s="17" t="s">
        <v>80</v>
      </c>
    </row>
    <row r="251" s="2" customFormat="1">
      <c r="A251" s="38"/>
      <c r="B251" s="39"/>
      <c r="C251" s="40"/>
      <c r="D251" s="216" t="s">
        <v>164</v>
      </c>
      <c r="E251" s="40"/>
      <c r="F251" s="217" t="s">
        <v>425</v>
      </c>
      <c r="G251" s="40"/>
      <c r="H251" s="40"/>
      <c r="I251" s="212"/>
      <c r="J251" s="40"/>
      <c r="K251" s="40"/>
      <c r="L251" s="44"/>
      <c r="M251" s="213"/>
      <c r="N251" s="214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164</v>
      </c>
      <c r="AU251" s="17" t="s">
        <v>80</v>
      </c>
    </row>
    <row r="252" s="2" customFormat="1" ht="16.5" customHeight="1">
      <c r="A252" s="38"/>
      <c r="B252" s="39"/>
      <c r="C252" s="197" t="s">
        <v>426</v>
      </c>
      <c r="D252" s="197" t="s">
        <v>123</v>
      </c>
      <c r="E252" s="198" t="s">
        <v>427</v>
      </c>
      <c r="F252" s="199" t="s">
        <v>428</v>
      </c>
      <c r="G252" s="200" t="s">
        <v>421</v>
      </c>
      <c r="H252" s="201">
        <v>6</v>
      </c>
      <c r="I252" s="202"/>
      <c r="J252" s="203">
        <f>ROUND(I252*H252,2)</f>
        <v>0</v>
      </c>
      <c r="K252" s="199" t="s">
        <v>161</v>
      </c>
      <c r="L252" s="44"/>
      <c r="M252" s="204" t="s">
        <v>19</v>
      </c>
      <c r="N252" s="205" t="s">
        <v>46</v>
      </c>
      <c r="O252" s="84"/>
      <c r="P252" s="206">
        <f>O252*H252</f>
        <v>0</v>
      </c>
      <c r="Q252" s="206">
        <v>0</v>
      </c>
      <c r="R252" s="206">
        <f>Q252*H252</f>
        <v>0</v>
      </c>
      <c r="S252" s="206">
        <v>0</v>
      </c>
      <c r="T252" s="207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08" t="s">
        <v>422</v>
      </c>
      <c r="AT252" s="208" t="s">
        <v>123</v>
      </c>
      <c r="AU252" s="208" t="s">
        <v>80</v>
      </c>
      <c r="AY252" s="17" t="s">
        <v>120</v>
      </c>
      <c r="BE252" s="209">
        <f>IF(N252="základní",J252,0)</f>
        <v>0</v>
      </c>
      <c r="BF252" s="209">
        <f>IF(N252="snížená",J252,0)</f>
        <v>0</v>
      </c>
      <c r="BG252" s="209">
        <f>IF(N252="zákl. přenesená",J252,0)</f>
        <v>0</v>
      </c>
      <c r="BH252" s="209">
        <f>IF(N252="sníž. přenesená",J252,0)</f>
        <v>0</v>
      </c>
      <c r="BI252" s="209">
        <f>IF(N252="nulová",J252,0)</f>
        <v>0</v>
      </c>
      <c r="BJ252" s="17" t="s">
        <v>80</v>
      </c>
      <c r="BK252" s="209">
        <f>ROUND(I252*H252,2)</f>
        <v>0</v>
      </c>
      <c r="BL252" s="17" t="s">
        <v>422</v>
      </c>
      <c r="BM252" s="208" t="s">
        <v>429</v>
      </c>
    </row>
    <row r="253" s="2" customFormat="1">
      <c r="A253" s="38"/>
      <c r="B253" s="39"/>
      <c r="C253" s="40"/>
      <c r="D253" s="210" t="s">
        <v>129</v>
      </c>
      <c r="E253" s="40"/>
      <c r="F253" s="211" t="s">
        <v>430</v>
      </c>
      <c r="G253" s="40"/>
      <c r="H253" s="40"/>
      <c r="I253" s="212"/>
      <c r="J253" s="40"/>
      <c r="K253" s="40"/>
      <c r="L253" s="44"/>
      <c r="M253" s="213"/>
      <c r="N253" s="214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129</v>
      </c>
      <c r="AU253" s="17" t="s">
        <v>80</v>
      </c>
    </row>
    <row r="254" s="2" customFormat="1">
      <c r="A254" s="38"/>
      <c r="B254" s="39"/>
      <c r="C254" s="40"/>
      <c r="D254" s="216" t="s">
        <v>164</v>
      </c>
      <c r="E254" s="40"/>
      <c r="F254" s="217" t="s">
        <v>431</v>
      </c>
      <c r="G254" s="40"/>
      <c r="H254" s="40"/>
      <c r="I254" s="212"/>
      <c r="J254" s="40"/>
      <c r="K254" s="40"/>
      <c r="L254" s="44"/>
      <c r="M254" s="213"/>
      <c r="N254" s="214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164</v>
      </c>
      <c r="AU254" s="17" t="s">
        <v>80</v>
      </c>
    </row>
    <row r="255" s="2" customFormat="1">
      <c r="A255" s="38"/>
      <c r="B255" s="39"/>
      <c r="C255" s="40"/>
      <c r="D255" s="210" t="s">
        <v>130</v>
      </c>
      <c r="E255" s="40"/>
      <c r="F255" s="215" t="s">
        <v>432</v>
      </c>
      <c r="G255" s="40"/>
      <c r="H255" s="40"/>
      <c r="I255" s="212"/>
      <c r="J255" s="40"/>
      <c r="K255" s="40"/>
      <c r="L255" s="44"/>
      <c r="M255" s="213"/>
      <c r="N255" s="214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130</v>
      </c>
      <c r="AU255" s="17" t="s">
        <v>80</v>
      </c>
    </row>
    <row r="256" s="2" customFormat="1" ht="16.5" customHeight="1">
      <c r="A256" s="38"/>
      <c r="B256" s="39"/>
      <c r="C256" s="197" t="s">
        <v>433</v>
      </c>
      <c r="D256" s="197" t="s">
        <v>123</v>
      </c>
      <c r="E256" s="198" t="s">
        <v>434</v>
      </c>
      <c r="F256" s="199" t="s">
        <v>435</v>
      </c>
      <c r="G256" s="200" t="s">
        <v>421</v>
      </c>
      <c r="H256" s="201">
        <v>20</v>
      </c>
      <c r="I256" s="202"/>
      <c r="J256" s="203">
        <f>ROUND(I256*H256,2)</f>
        <v>0</v>
      </c>
      <c r="K256" s="199" t="s">
        <v>161</v>
      </c>
      <c r="L256" s="44"/>
      <c r="M256" s="204" t="s">
        <v>19</v>
      </c>
      <c r="N256" s="205" t="s">
        <v>46</v>
      </c>
      <c r="O256" s="84"/>
      <c r="P256" s="206">
        <f>O256*H256</f>
        <v>0</v>
      </c>
      <c r="Q256" s="206">
        <v>0</v>
      </c>
      <c r="R256" s="206">
        <f>Q256*H256</f>
        <v>0</v>
      </c>
      <c r="S256" s="206">
        <v>0</v>
      </c>
      <c r="T256" s="207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08" t="s">
        <v>422</v>
      </c>
      <c r="AT256" s="208" t="s">
        <v>123</v>
      </c>
      <c r="AU256" s="208" t="s">
        <v>80</v>
      </c>
      <c r="AY256" s="17" t="s">
        <v>120</v>
      </c>
      <c r="BE256" s="209">
        <f>IF(N256="základní",J256,0)</f>
        <v>0</v>
      </c>
      <c r="BF256" s="209">
        <f>IF(N256="snížená",J256,0)</f>
        <v>0</v>
      </c>
      <c r="BG256" s="209">
        <f>IF(N256="zákl. přenesená",J256,0)</f>
        <v>0</v>
      </c>
      <c r="BH256" s="209">
        <f>IF(N256="sníž. přenesená",J256,0)</f>
        <v>0</v>
      </c>
      <c r="BI256" s="209">
        <f>IF(N256="nulová",J256,0)</f>
        <v>0</v>
      </c>
      <c r="BJ256" s="17" t="s">
        <v>80</v>
      </c>
      <c r="BK256" s="209">
        <f>ROUND(I256*H256,2)</f>
        <v>0</v>
      </c>
      <c r="BL256" s="17" t="s">
        <v>422</v>
      </c>
      <c r="BM256" s="208" t="s">
        <v>436</v>
      </c>
    </row>
    <row r="257" s="2" customFormat="1">
      <c r="A257" s="38"/>
      <c r="B257" s="39"/>
      <c r="C257" s="40"/>
      <c r="D257" s="210" t="s">
        <v>129</v>
      </c>
      <c r="E257" s="40"/>
      <c r="F257" s="211" t="s">
        <v>437</v>
      </c>
      <c r="G257" s="40"/>
      <c r="H257" s="40"/>
      <c r="I257" s="212"/>
      <c r="J257" s="40"/>
      <c r="K257" s="40"/>
      <c r="L257" s="44"/>
      <c r="M257" s="213"/>
      <c r="N257" s="214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129</v>
      </c>
      <c r="AU257" s="17" t="s">
        <v>80</v>
      </c>
    </row>
    <row r="258" s="2" customFormat="1">
      <c r="A258" s="38"/>
      <c r="B258" s="39"/>
      <c r="C258" s="40"/>
      <c r="D258" s="216" t="s">
        <v>164</v>
      </c>
      <c r="E258" s="40"/>
      <c r="F258" s="217" t="s">
        <v>438</v>
      </c>
      <c r="G258" s="40"/>
      <c r="H258" s="40"/>
      <c r="I258" s="212"/>
      <c r="J258" s="40"/>
      <c r="K258" s="40"/>
      <c r="L258" s="44"/>
      <c r="M258" s="213"/>
      <c r="N258" s="214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164</v>
      </c>
      <c r="AU258" s="17" t="s">
        <v>80</v>
      </c>
    </row>
    <row r="259" s="2" customFormat="1">
      <c r="A259" s="38"/>
      <c r="B259" s="39"/>
      <c r="C259" s="40"/>
      <c r="D259" s="210" t="s">
        <v>130</v>
      </c>
      <c r="E259" s="40"/>
      <c r="F259" s="215" t="s">
        <v>439</v>
      </c>
      <c r="G259" s="40"/>
      <c r="H259" s="40"/>
      <c r="I259" s="212"/>
      <c r="J259" s="40"/>
      <c r="K259" s="40"/>
      <c r="L259" s="44"/>
      <c r="M259" s="213"/>
      <c r="N259" s="214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130</v>
      </c>
      <c r="AU259" s="17" t="s">
        <v>80</v>
      </c>
    </row>
    <row r="260" s="12" customFormat="1" ht="25.92" customHeight="1">
      <c r="A260" s="12"/>
      <c r="B260" s="181"/>
      <c r="C260" s="182"/>
      <c r="D260" s="183" t="s">
        <v>74</v>
      </c>
      <c r="E260" s="184" t="s">
        <v>440</v>
      </c>
      <c r="F260" s="184" t="s">
        <v>441</v>
      </c>
      <c r="G260" s="182"/>
      <c r="H260" s="182"/>
      <c r="I260" s="185"/>
      <c r="J260" s="186">
        <f>BK260</f>
        <v>0</v>
      </c>
      <c r="K260" s="182"/>
      <c r="L260" s="187"/>
      <c r="M260" s="188"/>
      <c r="N260" s="189"/>
      <c r="O260" s="189"/>
      <c r="P260" s="190">
        <f>P261+P267+P271+P275+P279</f>
        <v>0</v>
      </c>
      <c r="Q260" s="189"/>
      <c r="R260" s="190">
        <f>R261+R267+R271+R275+R279</f>
        <v>0</v>
      </c>
      <c r="S260" s="189"/>
      <c r="T260" s="191">
        <f>T261+T267+T271+T275+T279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192" t="s">
        <v>143</v>
      </c>
      <c r="AT260" s="193" t="s">
        <v>74</v>
      </c>
      <c r="AU260" s="193" t="s">
        <v>75</v>
      </c>
      <c r="AY260" s="192" t="s">
        <v>120</v>
      </c>
      <c r="BK260" s="194">
        <f>BK261+BK267+BK271+BK275+BK279</f>
        <v>0</v>
      </c>
    </row>
    <row r="261" s="12" customFormat="1" ht="22.8" customHeight="1">
      <c r="A261" s="12"/>
      <c r="B261" s="181"/>
      <c r="C261" s="182"/>
      <c r="D261" s="183" t="s">
        <v>74</v>
      </c>
      <c r="E261" s="195" t="s">
        <v>442</v>
      </c>
      <c r="F261" s="195" t="s">
        <v>443</v>
      </c>
      <c r="G261" s="182"/>
      <c r="H261" s="182"/>
      <c r="I261" s="185"/>
      <c r="J261" s="196">
        <f>BK261</f>
        <v>0</v>
      </c>
      <c r="K261" s="182"/>
      <c r="L261" s="187"/>
      <c r="M261" s="188"/>
      <c r="N261" s="189"/>
      <c r="O261" s="189"/>
      <c r="P261" s="190">
        <f>SUM(P262:P266)</f>
        <v>0</v>
      </c>
      <c r="Q261" s="189"/>
      <c r="R261" s="190">
        <f>SUM(R262:R266)</f>
        <v>0</v>
      </c>
      <c r="S261" s="189"/>
      <c r="T261" s="191">
        <f>SUM(T262:T266)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92" t="s">
        <v>143</v>
      </c>
      <c r="AT261" s="193" t="s">
        <v>74</v>
      </c>
      <c r="AU261" s="193" t="s">
        <v>80</v>
      </c>
      <c r="AY261" s="192" t="s">
        <v>120</v>
      </c>
      <c r="BK261" s="194">
        <f>SUM(BK262:BK266)</f>
        <v>0</v>
      </c>
    </row>
    <row r="262" s="2" customFormat="1" ht="16.5" customHeight="1">
      <c r="A262" s="38"/>
      <c r="B262" s="39"/>
      <c r="C262" s="197" t="s">
        <v>444</v>
      </c>
      <c r="D262" s="197" t="s">
        <v>123</v>
      </c>
      <c r="E262" s="198" t="s">
        <v>445</v>
      </c>
      <c r="F262" s="199" t="s">
        <v>446</v>
      </c>
      <c r="G262" s="200" t="s">
        <v>154</v>
      </c>
      <c r="H262" s="201">
        <v>1</v>
      </c>
      <c r="I262" s="202"/>
      <c r="J262" s="203">
        <f>ROUND(I262*H262,2)</f>
        <v>0</v>
      </c>
      <c r="K262" s="199" t="s">
        <v>19</v>
      </c>
      <c r="L262" s="44"/>
      <c r="M262" s="204" t="s">
        <v>19</v>
      </c>
      <c r="N262" s="205" t="s">
        <v>46</v>
      </c>
      <c r="O262" s="84"/>
      <c r="P262" s="206">
        <f>O262*H262</f>
        <v>0</v>
      </c>
      <c r="Q262" s="206">
        <v>0</v>
      </c>
      <c r="R262" s="206">
        <f>Q262*H262</f>
        <v>0</v>
      </c>
      <c r="S262" s="206">
        <v>0</v>
      </c>
      <c r="T262" s="207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08" t="s">
        <v>447</v>
      </c>
      <c r="AT262" s="208" t="s">
        <v>123</v>
      </c>
      <c r="AU262" s="208" t="s">
        <v>82</v>
      </c>
      <c r="AY262" s="17" t="s">
        <v>120</v>
      </c>
      <c r="BE262" s="209">
        <f>IF(N262="základní",J262,0)</f>
        <v>0</v>
      </c>
      <c r="BF262" s="209">
        <f>IF(N262="snížená",J262,0)</f>
        <v>0</v>
      </c>
      <c r="BG262" s="209">
        <f>IF(N262="zákl. přenesená",J262,0)</f>
        <v>0</v>
      </c>
      <c r="BH262" s="209">
        <f>IF(N262="sníž. přenesená",J262,0)</f>
        <v>0</v>
      </c>
      <c r="BI262" s="209">
        <f>IF(N262="nulová",J262,0)</f>
        <v>0</v>
      </c>
      <c r="BJ262" s="17" t="s">
        <v>80</v>
      </c>
      <c r="BK262" s="209">
        <f>ROUND(I262*H262,2)</f>
        <v>0</v>
      </c>
      <c r="BL262" s="17" t="s">
        <v>447</v>
      </c>
      <c r="BM262" s="208" t="s">
        <v>448</v>
      </c>
    </row>
    <row r="263" s="2" customFormat="1">
      <c r="A263" s="38"/>
      <c r="B263" s="39"/>
      <c r="C263" s="40"/>
      <c r="D263" s="210" t="s">
        <v>129</v>
      </c>
      <c r="E263" s="40"/>
      <c r="F263" s="211" t="s">
        <v>446</v>
      </c>
      <c r="G263" s="40"/>
      <c r="H263" s="40"/>
      <c r="I263" s="212"/>
      <c r="J263" s="40"/>
      <c r="K263" s="40"/>
      <c r="L263" s="44"/>
      <c r="M263" s="213"/>
      <c r="N263" s="214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129</v>
      </c>
      <c r="AU263" s="17" t="s">
        <v>82</v>
      </c>
    </row>
    <row r="264" s="2" customFormat="1" ht="16.5" customHeight="1">
      <c r="A264" s="38"/>
      <c r="B264" s="39"/>
      <c r="C264" s="197" t="s">
        <v>449</v>
      </c>
      <c r="D264" s="197" t="s">
        <v>123</v>
      </c>
      <c r="E264" s="198" t="s">
        <v>450</v>
      </c>
      <c r="F264" s="199" t="s">
        <v>446</v>
      </c>
      <c r="G264" s="200" t="s">
        <v>154</v>
      </c>
      <c r="H264" s="201">
        <v>1</v>
      </c>
      <c r="I264" s="202"/>
      <c r="J264" s="203">
        <f>ROUND(I264*H264,2)</f>
        <v>0</v>
      </c>
      <c r="K264" s="199" t="s">
        <v>19</v>
      </c>
      <c r="L264" s="44"/>
      <c r="M264" s="204" t="s">
        <v>19</v>
      </c>
      <c r="N264" s="205" t="s">
        <v>46</v>
      </c>
      <c r="O264" s="84"/>
      <c r="P264" s="206">
        <f>O264*H264</f>
        <v>0</v>
      </c>
      <c r="Q264" s="206">
        <v>0</v>
      </c>
      <c r="R264" s="206">
        <f>Q264*H264</f>
        <v>0</v>
      </c>
      <c r="S264" s="206">
        <v>0</v>
      </c>
      <c r="T264" s="207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08" t="s">
        <v>447</v>
      </c>
      <c r="AT264" s="208" t="s">
        <v>123</v>
      </c>
      <c r="AU264" s="208" t="s">
        <v>82</v>
      </c>
      <c r="AY264" s="17" t="s">
        <v>120</v>
      </c>
      <c r="BE264" s="209">
        <f>IF(N264="základní",J264,0)</f>
        <v>0</v>
      </c>
      <c r="BF264" s="209">
        <f>IF(N264="snížená",J264,0)</f>
        <v>0</v>
      </c>
      <c r="BG264" s="209">
        <f>IF(N264="zákl. přenesená",J264,0)</f>
        <v>0</v>
      </c>
      <c r="BH264" s="209">
        <f>IF(N264="sníž. přenesená",J264,0)</f>
        <v>0</v>
      </c>
      <c r="BI264" s="209">
        <f>IF(N264="nulová",J264,0)</f>
        <v>0</v>
      </c>
      <c r="BJ264" s="17" t="s">
        <v>80</v>
      </c>
      <c r="BK264" s="209">
        <f>ROUND(I264*H264,2)</f>
        <v>0</v>
      </c>
      <c r="BL264" s="17" t="s">
        <v>447</v>
      </c>
      <c r="BM264" s="208" t="s">
        <v>451</v>
      </c>
    </row>
    <row r="265" s="2" customFormat="1">
      <c r="A265" s="38"/>
      <c r="B265" s="39"/>
      <c r="C265" s="40"/>
      <c r="D265" s="210" t="s">
        <v>129</v>
      </c>
      <c r="E265" s="40"/>
      <c r="F265" s="211" t="s">
        <v>452</v>
      </c>
      <c r="G265" s="40"/>
      <c r="H265" s="40"/>
      <c r="I265" s="212"/>
      <c r="J265" s="40"/>
      <c r="K265" s="40"/>
      <c r="L265" s="44"/>
      <c r="M265" s="213"/>
      <c r="N265" s="214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129</v>
      </c>
      <c r="AU265" s="17" t="s">
        <v>82</v>
      </c>
    </row>
    <row r="266" s="2" customFormat="1">
      <c r="A266" s="38"/>
      <c r="B266" s="39"/>
      <c r="C266" s="40"/>
      <c r="D266" s="210" t="s">
        <v>130</v>
      </c>
      <c r="E266" s="40"/>
      <c r="F266" s="215" t="s">
        <v>453</v>
      </c>
      <c r="G266" s="40"/>
      <c r="H266" s="40"/>
      <c r="I266" s="212"/>
      <c r="J266" s="40"/>
      <c r="K266" s="40"/>
      <c r="L266" s="44"/>
      <c r="M266" s="213"/>
      <c r="N266" s="214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130</v>
      </c>
      <c r="AU266" s="17" t="s">
        <v>82</v>
      </c>
    </row>
    <row r="267" s="12" customFormat="1" ht="22.8" customHeight="1">
      <c r="A267" s="12"/>
      <c r="B267" s="181"/>
      <c r="C267" s="182"/>
      <c r="D267" s="183" t="s">
        <v>74</v>
      </c>
      <c r="E267" s="195" t="s">
        <v>454</v>
      </c>
      <c r="F267" s="195" t="s">
        <v>455</v>
      </c>
      <c r="G267" s="182"/>
      <c r="H267" s="182"/>
      <c r="I267" s="185"/>
      <c r="J267" s="196">
        <f>BK267</f>
        <v>0</v>
      </c>
      <c r="K267" s="182"/>
      <c r="L267" s="187"/>
      <c r="M267" s="188"/>
      <c r="N267" s="189"/>
      <c r="O267" s="189"/>
      <c r="P267" s="190">
        <f>SUM(P268:P270)</f>
        <v>0</v>
      </c>
      <c r="Q267" s="189"/>
      <c r="R267" s="190">
        <f>SUM(R268:R270)</f>
        <v>0</v>
      </c>
      <c r="S267" s="189"/>
      <c r="T267" s="191">
        <f>SUM(T268:T270)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192" t="s">
        <v>143</v>
      </c>
      <c r="AT267" s="193" t="s">
        <v>74</v>
      </c>
      <c r="AU267" s="193" t="s">
        <v>80</v>
      </c>
      <c r="AY267" s="192" t="s">
        <v>120</v>
      </c>
      <c r="BK267" s="194">
        <f>SUM(BK268:BK270)</f>
        <v>0</v>
      </c>
    </row>
    <row r="268" s="2" customFormat="1" ht="16.5" customHeight="1">
      <c r="A268" s="38"/>
      <c r="B268" s="39"/>
      <c r="C268" s="197" t="s">
        <v>456</v>
      </c>
      <c r="D268" s="197" t="s">
        <v>123</v>
      </c>
      <c r="E268" s="198" t="s">
        <v>457</v>
      </c>
      <c r="F268" s="199" t="s">
        <v>458</v>
      </c>
      <c r="G268" s="200" t="s">
        <v>459</v>
      </c>
      <c r="H268" s="201">
        <v>1</v>
      </c>
      <c r="I268" s="202"/>
      <c r="J268" s="203">
        <f>ROUND(I268*H268,2)</f>
        <v>0</v>
      </c>
      <c r="K268" s="199" t="s">
        <v>19</v>
      </c>
      <c r="L268" s="44"/>
      <c r="M268" s="204" t="s">
        <v>19</v>
      </c>
      <c r="N268" s="205" t="s">
        <v>46</v>
      </c>
      <c r="O268" s="84"/>
      <c r="P268" s="206">
        <f>O268*H268</f>
        <v>0</v>
      </c>
      <c r="Q268" s="206">
        <v>0</v>
      </c>
      <c r="R268" s="206">
        <f>Q268*H268</f>
        <v>0</v>
      </c>
      <c r="S268" s="206">
        <v>0</v>
      </c>
      <c r="T268" s="207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08" t="s">
        <v>447</v>
      </c>
      <c r="AT268" s="208" t="s">
        <v>123</v>
      </c>
      <c r="AU268" s="208" t="s">
        <v>82</v>
      </c>
      <c r="AY268" s="17" t="s">
        <v>120</v>
      </c>
      <c r="BE268" s="209">
        <f>IF(N268="základní",J268,0)</f>
        <v>0</v>
      </c>
      <c r="BF268" s="209">
        <f>IF(N268="snížená",J268,0)</f>
        <v>0</v>
      </c>
      <c r="BG268" s="209">
        <f>IF(N268="zákl. přenesená",J268,0)</f>
        <v>0</v>
      </c>
      <c r="BH268" s="209">
        <f>IF(N268="sníž. přenesená",J268,0)</f>
        <v>0</v>
      </c>
      <c r="BI268" s="209">
        <f>IF(N268="nulová",J268,0)</f>
        <v>0</v>
      </c>
      <c r="BJ268" s="17" t="s">
        <v>80</v>
      </c>
      <c r="BK268" s="209">
        <f>ROUND(I268*H268,2)</f>
        <v>0</v>
      </c>
      <c r="BL268" s="17" t="s">
        <v>447</v>
      </c>
      <c r="BM268" s="208" t="s">
        <v>460</v>
      </c>
    </row>
    <row r="269" s="2" customFormat="1">
      <c r="A269" s="38"/>
      <c r="B269" s="39"/>
      <c r="C269" s="40"/>
      <c r="D269" s="210" t="s">
        <v>129</v>
      </c>
      <c r="E269" s="40"/>
      <c r="F269" s="211" t="s">
        <v>461</v>
      </c>
      <c r="G269" s="40"/>
      <c r="H269" s="40"/>
      <c r="I269" s="212"/>
      <c r="J269" s="40"/>
      <c r="K269" s="40"/>
      <c r="L269" s="44"/>
      <c r="M269" s="213"/>
      <c r="N269" s="214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129</v>
      </c>
      <c r="AU269" s="17" t="s">
        <v>82</v>
      </c>
    </row>
    <row r="270" s="2" customFormat="1">
      <c r="A270" s="38"/>
      <c r="B270" s="39"/>
      <c r="C270" s="40"/>
      <c r="D270" s="210" t="s">
        <v>130</v>
      </c>
      <c r="E270" s="40"/>
      <c r="F270" s="215" t="s">
        <v>462</v>
      </c>
      <c r="G270" s="40"/>
      <c r="H270" s="40"/>
      <c r="I270" s="212"/>
      <c r="J270" s="40"/>
      <c r="K270" s="40"/>
      <c r="L270" s="44"/>
      <c r="M270" s="213"/>
      <c r="N270" s="214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130</v>
      </c>
      <c r="AU270" s="17" t="s">
        <v>82</v>
      </c>
    </row>
    <row r="271" s="12" customFormat="1" ht="22.8" customHeight="1">
      <c r="A271" s="12"/>
      <c r="B271" s="181"/>
      <c r="C271" s="182"/>
      <c r="D271" s="183" t="s">
        <v>74</v>
      </c>
      <c r="E271" s="195" t="s">
        <v>463</v>
      </c>
      <c r="F271" s="195" t="s">
        <v>464</v>
      </c>
      <c r="G271" s="182"/>
      <c r="H271" s="182"/>
      <c r="I271" s="185"/>
      <c r="J271" s="196">
        <f>BK271</f>
        <v>0</v>
      </c>
      <c r="K271" s="182"/>
      <c r="L271" s="187"/>
      <c r="M271" s="188"/>
      <c r="N271" s="189"/>
      <c r="O271" s="189"/>
      <c r="P271" s="190">
        <f>SUM(P272:P274)</f>
        <v>0</v>
      </c>
      <c r="Q271" s="189"/>
      <c r="R271" s="190">
        <f>SUM(R272:R274)</f>
        <v>0</v>
      </c>
      <c r="S271" s="189"/>
      <c r="T271" s="191">
        <f>SUM(T272:T274)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92" t="s">
        <v>143</v>
      </c>
      <c r="AT271" s="193" t="s">
        <v>74</v>
      </c>
      <c r="AU271" s="193" t="s">
        <v>80</v>
      </c>
      <c r="AY271" s="192" t="s">
        <v>120</v>
      </c>
      <c r="BK271" s="194">
        <f>SUM(BK272:BK274)</f>
        <v>0</v>
      </c>
    </row>
    <row r="272" s="2" customFormat="1" ht="16.5" customHeight="1">
      <c r="A272" s="38"/>
      <c r="B272" s="39"/>
      <c r="C272" s="197" t="s">
        <v>465</v>
      </c>
      <c r="D272" s="197" t="s">
        <v>123</v>
      </c>
      <c r="E272" s="198" t="s">
        <v>466</v>
      </c>
      <c r="F272" s="199" t="s">
        <v>467</v>
      </c>
      <c r="G272" s="200" t="s">
        <v>421</v>
      </c>
      <c r="H272" s="201">
        <v>8</v>
      </c>
      <c r="I272" s="202"/>
      <c r="J272" s="203">
        <f>ROUND(I272*H272,2)</f>
        <v>0</v>
      </c>
      <c r="K272" s="199" t="s">
        <v>161</v>
      </c>
      <c r="L272" s="44"/>
      <c r="M272" s="204" t="s">
        <v>19</v>
      </c>
      <c r="N272" s="205" t="s">
        <v>46</v>
      </c>
      <c r="O272" s="84"/>
      <c r="P272" s="206">
        <f>O272*H272</f>
        <v>0</v>
      </c>
      <c r="Q272" s="206">
        <v>0</v>
      </c>
      <c r="R272" s="206">
        <f>Q272*H272</f>
        <v>0</v>
      </c>
      <c r="S272" s="206">
        <v>0</v>
      </c>
      <c r="T272" s="207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08" t="s">
        <v>447</v>
      </c>
      <c r="AT272" s="208" t="s">
        <v>123</v>
      </c>
      <c r="AU272" s="208" t="s">
        <v>82</v>
      </c>
      <c r="AY272" s="17" t="s">
        <v>120</v>
      </c>
      <c r="BE272" s="209">
        <f>IF(N272="základní",J272,0)</f>
        <v>0</v>
      </c>
      <c r="BF272" s="209">
        <f>IF(N272="snížená",J272,0)</f>
        <v>0</v>
      </c>
      <c r="BG272" s="209">
        <f>IF(N272="zákl. přenesená",J272,0)</f>
        <v>0</v>
      </c>
      <c r="BH272" s="209">
        <f>IF(N272="sníž. přenesená",J272,0)</f>
        <v>0</v>
      </c>
      <c r="BI272" s="209">
        <f>IF(N272="nulová",J272,0)</f>
        <v>0</v>
      </c>
      <c r="BJ272" s="17" t="s">
        <v>80</v>
      </c>
      <c r="BK272" s="209">
        <f>ROUND(I272*H272,2)</f>
        <v>0</v>
      </c>
      <c r="BL272" s="17" t="s">
        <v>447</v>
      </c>
      <c r="BM272" s="208" t="s">
        <v>468</v>
      </c>
    </row>
    <row r="273" s="2" customFormat="1">
      <c r="A273" s="38"/>
      <c r="B273" s="39"/>
      <c r="C273" s="40"/>
      <c r="D273" s="210" t="s">
        <v>129</v>
      </c>
      <c r="E273" s="40"/>
      <c r="F273" s="211" t="s">
        <v>467</v>
      </c>
      <c r="G273" s="40"/>
      <c r="H273" s="40"/>
      <c r="I273" s="212"/>
      <c r="J273" s="40"/>
      <c r="K273" s="40"/>
      <c r="L273" s="44"/>
      <c r="M273" s="213"/>
      <c r="N273" s="214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129</v>
      </c>
      <c r="AU273" s="17" t="s">
        <v>82</v>
      </c>
    </row>
    <row r="274" s="2" customFormat="1">
      <c r="A274" s="38"/>
      <c r="B274" s="39"/>
      <c r="C274" s="40"/>
      <c r="D274" s="216" t="s">
        <v>164</v>
      </c>
      <c r="E274" s="40"/>
      <c r="F274" s="217" t="s">
        <v>469</v>
      </c>
      <c r="G274" s="40"/>
      <c r="H274" s="40"/>
      <c r="I274" s="212"/>
      <c r="J274" s="40"/>
      <c r="K274" s="40"/>
      <c r="L274" s="44"/>
      <c r="M274" s="213"/>
      <c r="N274" s="214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164</v>
      </c>
      <c r="AU274" s="17" t="s">
        <v>82</v>
      </c>
    </row>
    <row r="275" s="12" customFormat="1" ht="22.8" customHeight="1">
      <c r="A275" s="12"/>
      <c r="B275" s="181"/>
      <c r="C275" s="182"/>
      <c r="D275" s="183" t="s">
        <v>74</v>
      </c>
      <c r="E275" s="195" t="s">
        <v>470</v>
      </c>
      <c r="F275" s="195" t="s">
        <v>471</v>
      </c>
      <c r="G275" s="182"/>
      <c r="H275" s="182"/>
      <c r="I275" s="185"/>
      <c r="J275" s="196">
        <f>BK275</f>
        <v>0</v>
      </c>
      <c r="K275" s="182"/>
      <c r="L275" s="187"/>
      <c r="M275" s="188"/>
      <c r="N275" s="189"/>
      <c r="O275" s="189"/>
      <c r="P275" s="190">
        <f>SUM(P276:P278)</f>
        <v>0</v>
      </c>
      <c r="Q275" s="189"/>
      <c r="R275" s="190">
        <f>SUM(R276:R278)</f>
        <v>0</v>
      </c>
      <c r="S275" s="189"/>
      <c r="T275" s="191">
        <f>SUM(T276:T278)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192" t="s">
        <v>143</v>
      </c>
      <c r="AT275" s="193" t="s">
        <v>74</v>
      </c>
      <c r="AU275" s="193" t="s">
        <v>80</v>
      </c>
      <c r="AY275" s="192" t="s">
        <v>120</v>
      </c>
      <c r="BK275" s="194">
        <f>SUM(BK276:BK278)</f>
        <v>0</v>
      </c>
    </row>
    <row r="276" s="2" customFormat="1" ht="16.5" customHeight="1">
      <c r="A276" s="38"/>
      <c r="B276" s="39"/>
      <c r="C276" s="197" t="s">
        <v>472</v>
      </c>
      <c r="D276" s="197" t="s">
        <v>123</v>
      </c>
      <c r="E276" s="198" t="s">
        <v>473</v>
      </c>
      <c r="F276" s="199" t="s">
        <v>474</v>
      </c>
      <c r="G276" s="200" t="s">
        <v>421</v>
      </c>
      <c r="H276" s="201">
        <v>20</v>
      </c>
      <c r="I276" s="202"/>
      <c r="J276" s="203">
        <f>ROUND(I276*H276,2)</f>
        <v>0</v>
      </c>
      <c r="K276" s="199" t="s">
        <v>19</v>
      </c>
      <c r="L276" s="44"/>
      <c r="M276" s="204" t="s">
        <v>19</v>
      </c>
      <c r="N276" s="205" t="s">
        <v>46</v>
      </c>
      <c r="O276" s="84"/>
      <c r="P276" s="206">
        <f>O276*H276</f>
        <v>0</v>
      </c>
      <c r="Q276" s="206">
        <v>0</v>
      </c>
      <c r="R276" s="206">
        <f>Q276*H276</f>
        <v>0</v>
      </c>
      <c r="S276" s="206">
        <v>0</v>
      </c>
      <c r="T276" s="207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08" t="s">
        <v>447</v>
      </c>
      <c r="AT276" s="208" t="s">
        <v>123</v>
      </c>
      <c r="AU276" s="208" t="s">
        <v>82</v>
      </c>
      <c r="AY276" s="17" t="s">
        <v>120</v>
      </c>
      <c r="BE276" s="209">
        <f>IF(N276="základní",J276,0)</f>
        <v>0</v>
      </c>
      <c r="BF276" s="209">
        <f>IF(N276="snížená",J276,0)</f>
        <v>0</v>
      </c>
      <c r="BG276" s="209">
        <f>IF(N276="zákl. přenesená",J276,0)</f>
        <v>0</v>
      </c>
      <c r="BH276" s="209">
        <f>IF(N276="sníž. přenesená",J276,0)</f>
        <v>0</v>
      </c>
      <c r="BI276" s="209">
        <f>IF(N276="nulová",J276,0)</f>
        <v>0</v>
      </c>
      <c r="BJ276" s="17" t="s">
        <v>80</v>
      </c>
      <c r="BK276" s="209">
        <f>ROUND(I276*H276,2)</f>
        <v>0</v>
      </c>
      <c r="BL276" s="17" t="s">
        <v>447</v>
      </c>
      <c r="BM276" s="208" t="s">
        <v>475</v>
      </c>
    </row>
    <row r="277" s="2" customFormat="1">
      <c r="A277" s="38"/>
      <c r="B277" s="39"/>
      <c r="C277" s="40"/>
      <c r="D277" s="210" t="s">
        <v>129</v>
      </c>
      <c r="E277" s="40"/>
      <c r="F277" s="211" t="s">
        <v>474</v>
      </c>
      <c r="G277" s="40"/>
      <c r="H277" s="40"/>
      <c r="I277" s="212"/>
      <c r="J277" s="40"/>
      <c r="K277" s="40"/>
      <c r="L277" s="44"/>
      <c r="M277" s="213"/>
      <c r="N277" s="214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129</v>
      </c>
      <c r="AU277" s="17" t="s">
        <v>82</v>
      </c>
    </row>
    <row r="278" s="2" customFormat="1">
      <c r="A278" s="38"/>
      <c r="B278" s="39"/>
      <c r="C278" s="40"/>
      <c r="D278" s="210" t="s">
        <v>130</v>
      </c>
      <c r="E278" s="40"/>
      <c r="F278" s="215" t="s">
        <v>476</v>
      </c>
      <c r="G278" s="40"/>
      <c r="H278" s="40"/>
      <c r="I278" s="212"/>
      <c r="J278" s="40"/>
      <c r="K278" s="40"/>
      <c r="L278" s="44"/>
      <c r="M278" s="213"/>
      <c r="N278" s="214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130</v>
      </c>
      <c r="AU278" s="17" t="s">
        <v>82</v>
      </c>
    </row>
    <row r="279" s="12" customFormat="1" ht="22.8" customHeight="1">
      <c r="A279" s="12"/>
      <c r="B279" s="181"/>
      <c r="C279" s="182"/>
      <c r="D279" s="183" t="s">
        <v>74</v>
      </c>
      <c r="E279" s="195" t="s">
        <v>477</v>
      </c>
      <c r="F279" s="195" t="s">
        <v>478</v>
      </c>
      <c r="G279" s="182"/>
      <c r="H279" s="182"/>
      <c r="I279" s="185"/>
      <c r="J279" s="196">
        <f>BK279</f>
        <v>0</v>
      </c>
      <c r="K279" s="182"/>
      <c r="L279" s="187"/>
      <c r="M279" s="188"/>
      <c r="N279" s="189"/>
      <c r="O279" s="189"/>
      <c r="P279" s="190">
        <f>SUM(P280:P281)</f>
        <v>0</v>
      </c>
      <c r="Q279" s="189"/>
      <c r="R279" s="190">
        <f>SUM(R280:R281)</f>
        <v>0</v>
      </c>
      <c r="S279" s="189"/>
      <c r="T279" s="191">
        <f>SUM(T280:T281)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192" t="s">
        <v>143</v>
      </c>
      <c r="AT279" s="193" t="s">
        <v>74</v>
      </c>
      <c r="AU279" s="193" t="s">
        <v>80</v>
      </c>
      <c r="AY279" s="192" t="s">
        <v>120</v>
      </c>
      <c r="BK279" s="194">
        <f>SUM(BK280:BK281)</f>
        <v>0</v>
      </c>
    </row>
    <row r="280" s="2" customFormat="1" ht="16.5" customHeight="1">
      <c r="A280" s="38"/>
      <c r="B280" s="39"/>
      <c r="C280" s="197" t="s">
        <v>479</v>
      </c>
      <c r="D280" s="197" t="s">
        <v>123</v>
      </c>
      <c r="E280" s="198" t="s">
        <v>480</v>
      </c>
      <c r="F280" s="199" t="s">
        <v>481</v>
      </c>
      <c r="G280" s="200" t="s">
        <v>421</v>
      </c>
      <c r="H280" s="201">
        <v>1</v>
      </c>
      <c r="I280" s="202"/>
      <c r="J280" s="203">
        <f>ROUND(I280*H280,2)</f>
        <v>0</v>
      </c>
      <c r="K280" s="199" t="s">
        <v>19</v>
      </c>
      <c r="L280" s="44"/>
      <c r="M280" s="204" t="s">
        <v>19</v>
      </c>
      <c r="N280" s="205" t="s">
        <v>46</v>
      </c>
      <c r="O280" s="84"/>
      <c r="P280" s="206">
        <f>O280*H280</f>
        <v>0</v>
      </c>
      <c r="Q280" s="206">
        <v>0</v>
      </c>
      <c r="R280" s="206">
        <f>Q280*H280</f>
        <v>0</v>
      </c>
      <c r="S280" s="206">
        <v>0</v>
      </c>
      <c r="T280" s="207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08" t="s">
        <v>447</v>
      </c>
      <c r="AT280" s="208" t="s">
        <v>123</v>
      </c>
      <c r="AU280" s="208" t="s">
        <v>82</v>
      </c>
      <c r="AY280" s="17" t="s">
        <v>120</v>
      </c>
      <c r="BE280" s="209">
        <f>IF(N280="základní",J280,0)</f>
        <v>0</v>
      </c>
      <c r="BF280" s="209">
        <f>IF(N280="snížená",J280,0)</f>
        <v>0</v>
      </c>
      <c r="BG280" s="209">
        <f>IF(N280="zákl. přenesená",J280,0)</f>
        <v>0</v>
      </c>
      <c r="BH280" s="209">
        <f>IF(N280="sníž. přenesená",J280,0)</f>
        <v>0</v>
      </c>
      <c r="BI280" s="209">
        <f>IF(N280="nulová",J280,0)</f>
        <v>0</v>
      </c>
      <c r="BJ280" s="17" t="s">
        <v>80</v>
      </c>
      <c r="BK280" s="209">
        <f>ROUND(I280*H280,2)</f>
        <v>0</v>
      </c>
      <c r="BL280" s="17" t="s">
        <v>447</v>
      </c>
      <c r="BM280" s="208" t="s">
        <v>482</v>
      </c>
    </row>
    <row r="281" s="2" customFormat="1">
      <c r="A281" s="38"/>
      <c r="B281" s="39"/>
      <c r="C281" s="40"/>
      <c r="D281" s="210" t="s">
        <v>129</v>
      </c>
      <c r="E281" s="40"/>
      <c r="F281" s="211" t="s">
        <v>481</v>
      </c>
      <c r="G281" s="40"/>
      <c r="H281" s="40"/>
      <c r="I281" s="212"/>
      <c r="J281" s="40"/>
      <c r="K281" s="40"/>
      <c r="L281" s="44"/>
      <c r="M281" s="238"/>
      <c r="N281" s="239"/>
      <c r="O281" s="240"/>
      <c r="P281" s="240"/>
      <c r="Q281" s="240"/>
      <c r="R281" s="240"/>
      <c r="S281" s="240"/>
      <c r="T281" s="241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129</v>
      </c>
      <c r="AU281" s="17" t="s">
        <v>82</v>
      </c>
    </row>
    <row r="282" s="2" customFormat="1" ht="6.96" customHeight="1">
      <c r="A282" s="38"/>
      <c r="B282" s="59"/>
      <c r="C282" s="60"/>
      <c r="D282" s="60"/>
      <c r="E282" s="60"/>
      <c r="F282" s="60"/>
      <c r="G282" s="60"/>
      <c r="H282" s="60"/>
      <c r="I282" s="60"/>
      <c r="J282" s="60"/>
      <c r="K282" s="60"/>
      <c r="L282" s="44"/>
      <c r="M282" s="38"/>
      <c r="O282" s="38"/>
      <c r="P282" s="38"/>
      <c r="Q282" s="38"/>
      <c r="R282" s="38"/>
      <c r="S282" s="38"/>
      <c r="T282" s="3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</row>
  </sheetData>
  <sheetProtection sheet="1" autoFilter="0" formatColumns="0" formatRows="0" objects="1" scenarios="1" spinCount="100000" saltValue="P8c9fVJ7srWQhERNI+OBn4bpv1wGRC1dWm5kHgSc2C3XbCu0I2tle6VoO6XkaDjBbzWSpeDawOdTZtmrZrRnIw==" hashValue="p49RV4qHYcvxp4Iym+KoH5xiIqHCFJwm1butHQT9tCo/fML1RvXv43QsL1N+kHPRZ12X9qqHZHV2dAyOUIaLMw==" algorithmName="SHA-512" password="CC35"/>
  <autoFilter ref="C89:K281"/>
  <mergeCells count="6">
    <mergeCell ref="E7:H7"/>
    <mergeCell ref="E16:H16"/>
    <mergeCell ref="E25:H25"/>
    <mergeCell ref="E46:H46"/>
    <mergeCell ref="E82:H82"/>
    <mergeCell ref="L2:V2"/>
  </mergeCells>
  <hyperlinks>
    <hyperlink ref="F112" r:id="rId1" display="https://podminky.urs.cz/item/CS_URS_2024_02/977311114"/>
    <hyperlink ref="F133" r:id="rId2" display="https://podminky.urs.cz/item/CS_URS_2024_02/741322012"/>
    <hyperlink ref="F138" r:id="rId3" display="https://podminky.urs.cz/item/CS_URS_2024_02/741410021"/>
    <hyperlink ref="F177" r:id="rId4" display="https://podminky.urs.cz/item/CS_URS_2024_02/741420083"/>
    <hyperlink ref="F196" r:id="rId5" display="https://podminky.urs.cz/item/CS_URS_2024_02/741430012"/>
    <hyperlink ref="F211" r:id="rId6" display="https://podminky.urs.cz/item/CS_URS_2025_01/741440031"/>
    <hyperlink ref="F216" r:id="rId7" display="https://podminky.urs.cz/item/CS_URS_2024_02/741450006"/>
    <hyperlink ref="F221" r:id="rId8" display="https://podminky.urs.cz/item/CS_URS_2025_01/741810003"/>
    <hyperlink ref="F224" r:id="rId9" display="https://podminky.urs.cz/item/CS_URS_2024_02/741990014"/>
    <hyperlink ref="F230" r:id="rId10" display="https://podminky.urs.cz/item/CS_URS_2024_02/741990031"/>
    <hyperlink ref="F234" r:id="rId11" display="https://podminky.urs.cz/item/CS_URS_2024_02/998741101"/>
    <hyperlink ref="F247" r:id="rId12" display="https://podminky.urs.cz/item/CS_URS_2024_02/580105063"/>
    <hyperlink ref="F251" r:id="rId13" display="https://podminky.urs.cz/item/CS_URS_2024_02/HZS1341"/>
    <hyperlink ref="F254" r:id="rId14" display="https://podminky.urs.cz/item/CS_URS_2024_02/HZS2232"/>
    <hyperlink ref="F258" r:id="rId15" display="https://podminky.urs.cz/item/CS_URS_2024_02/HZS4132"/>
    <hyperlink ref="F274" r:id="rId16" display="https://podminky.urs.cz/item/CS_URS_2024_02/041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42" customWidth="1"/>
    <col min="2" max="2" width="1.667969" style="242" customWidth="1"/>
    <col min="3" max="4" width="5" style="242" customWidth="1"/>
    <col min="5" max="5" width="11.66016" style="242" customWidth="1"/>
    <col min="6" max="6" width="9.160156" style="242" customWidth="1"/>
    <col min="7" max="7" width="5" style="242" customWidth="1"/>
    <col min="8" max="8" width="77.83203" style="242" customWidth="1"/>
    <col min="9" max="10" width="20" style="242" customWidth="1"/>
    <col min="11" max="11" width="1.667969" style="242" customWidth="1"/>
  </cols>
  <sheetData>
    <row r="1" s="1" customFormat="1" ht="37.5" customHeight="1"/>
    <row r="2" s="1" customFormat="1" ht="7.5" customHeight="1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="14" customFormat="1" ht="45" customHeight="1">
      <c r="B3" s="246"/>
      <c r="C3" s="247" t="s">
        <v>483</v>
      </c>
      <c r="D3" s="247"/>
      <c r="E3" s="247"/>
      <c r="F3" s="247"/>
      <c r="G3" s="247"/>
      <c r="H3" s="247"/>
      <c r="I3" s="247"/>
      <c r="J3" s="247"/>
      <c r="K3" s="248"/>
    </row>
    <row r="4" s="1" customFormat="1" ht="25.5" customHeight="1">
      <c r="B4" s="249"/>
      <c r="C4" s="250" t="s">
        <v>484</v>
      </c>
      <c r="D4" s="250"/>
      <c r="E4" s="250"/>
      <c r="F4" s="250"/>
      <c r="G4" s="250"/>
      <c r="H4" s="250"/>
      <c r="I4" s="250"/>
      <c r="J4" s="250"/>
      <c r="K4" s="251"/>
    </row>
    <row r="5" s="1" customFormat="1" ht="5.25" customHeight="1">
      <c r="B5" s="249"/>
      <c r="C5" s="252"/>
      <c r="D5" s="252"/>
      <c r="E5" s="252"/>
      <c r="F5" s="252"/>
      <c r="G5" s="252"/>
      <c r="H5" s="252"/>
      <c r="I5" s="252"/>
      <c r="J5" s="252"/>
      <c r="K5" s="251"/>
    </row>
    <row r="6" s="1" customFormat="1" ht="15" customHeight="1">
      <c r="B6" s="249"/>
      <c r="C6" s="253" t="s">
        <v>485</v>
      </c>
      <c r="D6" s="253"/>
      <c r="E6" s="253"/>
      <c r="F6" s="253"/>
      <c r="G6" s="253"/>
      <c r="H6" s="253"/>
      <c r="I6" s="253"/>
      <c r="J6" s="253"/>
      <c r="K6" s="251"/>
    </row>
    <row r="7" s="1" customFormat="1" ht="15" customHeight="1">
      <c r="B7" s="254"/>
      <c r="C7" s="253" t="s">
        <v>486</v>
      </c>
      <c r="D7" s="253"/>
      <c r="E7" s="253"/>
      <c r="F7" s="253"/>
      <c r="G7" s="253"/>
      <c r="H7" s="253"/>
      <c r="I7" s="253"/>
      <c r="J7" s="253"/>
      <c r="K7" s="251"/>
    </row>
    <row r="8" s="1" customFormat="1" ht="12.75" customHeight="1">
      <c r="B8" s="254"/>
      <c r="C8" s="253"/>
      <c r="D8" s="253"/>
      <c r="E8" s="253"/>
      <c r="F8" s="253"/>
      <c r="G8" s="253"/>
      <c r="H8" s="253"/>
      <c r="I8" s="253"/>
      <c r="J8" s="253"/>
      <c r="K8" s="251"/>
    </row>
    <row r="9" s="1" customFormat="1" ht="15" customHeight="1">
      <c r="B9" s="254"/>
      <c r="C9" s="253" t="s">
        <v>487</v>
      </c>
      <c r="D9" s="253"/>
      <c r="E9" s="253"/>
      <c r="F9" s="253"/>
      <c r="G9" s="253"/>
      <c r="H9" s="253"/>
      <c r="I9" s="253"/>
      <c r="J9" s="253"/>
      <c r="K9" s="251"/>
    </row>
    <row r="10" s="1" customFormat="1" ht="15" customHeight="1">
      <c r="B10" s="254"/>
      <c r="C10" s="253"/>
      <c r="D10" s="253" t="s">
        <v>488</v>
      </c>
      <c r="E10" s="253"/>
      <c r="F10" s="253"/>
      <c r="G10" s="253"/>
      <c r="H10" s="253"/>
      <c r="I10" s="253"/>
      <c r="J10" s="253"/>
      <c r="K10" s="251"/>
    </row>
    <row r="11" s="1" customFormat="1" ht="15" customHeight="1">
      <c r="B11" s="254"/>
      <c r="C11" s="255"/>
      <c r="D11" s="253" t="s">
        <v>489</v>
      </c>
      <c r="E11" s="253"/>
      <c r="F11" s="253"/>
      <c r="G11" s="253"/>
      <c r="H11" s="253"/>
      <c r="I11" s="253"/>
      <c r="J11" s="253"/>
      <c r="K11" s="251"/>
    </row>
    <row r="12" s="1" customFormat="1" ht="15" customHeight="1">
      <c r="B12" s="254"/>
      <c r="C12" s="255"/>
      <c r="D12" s="253"/>
      <c r="E12" s="253"/>
      <c r="F12" s="253"/>
      <c r="G12" s="253"/>
      <c r="H12" s="253"/>
      <c r="I12" s="253"/>
      <c r="J12" s="253"/>
      <c r="K12" s="251"/>
    </row>
    <row r="13" s="1" customFormat="1" ht="15" customHeight="1">
      <c r="B13" s="254"/>
      <c r="C13" s="255"/>
      <c r="D13" s="256" t="s">
        <v>490</v>
      </c>
      <c r="E13" s="253"/>
      <c r="F13" s="253"/>
      <c r="G13" s="253"/>
      <c r="H13" s="253"/>
      <c r="I13" s="253"/>
      <c r="J13" s="253"/>
      <c r="K13" s="251"/>
    </row>
    <row r="14" s="1" customFormat="1" ht="12.75" customHeight="1">
      <c r="B14" s="254"/>
      <c r="C14" s="255"/>
      <c r="D14" s="255"/>
      <c r="E14" s="255"/>
      <c r="F14" s="255"/>
      <c r="G14" s="255"/>
      <c r="H14" s="255"/>
      <c r="I14" s="255"/>
      <c r="J14" s="255"/>
      <c r="K14" s="251"/>
    </row>
    <row r="15" s="1" customFormat="1" ht="15" customHeight="1">
      <c r="B15" s="254"/>
      <c r="C15" s="255"/>
      <c r="D15" s="253" t="s">
        <v>491</v>
      </c>
      <c r="E15" s="253"/>
      <c r="F15" s="253"/>
      <c r="G15" s="253"/>
      <c r="H15" s="253"/>
      <c r="I15" s="253"/>
      <c r="J15" s="253"/>
      <c r="K15" s="251"/>
    </row>
    <row r="16" s="1" customFormat="1" ht="15" customHeight="1">
      <c r="B16" s="254"/>
      <c r="C16" s="255"/>
      <c r="D16" s="253" t="s">
        <v>492</v>
      </c>
      <c r="E16" s="253"/>
      <c r="F16" s="253"/>
      <c r="G16" s="253"/>
      <c r="H16" s="253"/>
      <c r="I16" s="253"/>
      <c r="J16" s="253"/>
      <c r="K16" s="251"/>
    </row>
    <row r="17" s="1" customFormat="1" ht="15" customHeight="1">
      <c r="B17" s="254"/>
      <c r="C17" s="255"/>
      <c r="D17" s="253" t="s">
        <v>493</v>
      </c>
      <c r="E17" s="253"/>
      <c r="F17" s="253"/>
      <c r="G17" s="253"/>
      <c r="H17" s="253"/>
      <c r="I17" s="253"/>
      <c r="J17" s="253"/>
      <c r="K17" s="251"/>
    </row>
    <row r="18" s="1" customFormat="1" ht="15" customHeight="1">
      <c r="B18" s="254"/>
      <c r="C18" s="255"/>
      <c r="D18" s="255"/>
      <c r="E18" s="257" t="s">
        <v>79</v>
      </c>
      <c r="F18" s="253" t="s">
        <v>494</v>
      </c>
      <c r="G18" s="253"/>
      <c r="H18" s="253"/>
      <c r="I18" s="253"/>
      <c r="J18" s="253"/>
      <c r="K18" s="251"/>
    </row>
    <row r="19" s="1" customFormat="1" ht="15" customHeight="1">
      <c r="B19" s="254"/>
      <c r="C19" s="255"/>
      <c r="D19" s="255"/>
      <c r="E19" s="257" t="s">
        <v>495</v>
      </c>
      <c r="F19" s="253" t="s">
        <v>496</v>
      </c>
      <c r="G19" s="253"/>
      <c r="H19" s="253"/>
      <c r="I19" s="253"/>
      <c r="J19" s="253"/>
      <c r="K19" s="251"/>
    </row>
    <row r="20" s="1" customFormat="1" ht="15" customHeight="1">
      <c r="B20" s="254"/>
      <c r="C20" s="255"/>
      <c r="D20" s="255"/>
      <c r="E20" s="257" t="s">
        <v>497</v>
      </c>
      <c r="F20" s="253" t="s">
        <v>498</v>
      </c>
      <c r="G20" s="253"/>
      <c r="H20" s="253"/>
      <c r="I20" s="253"/>
      <c r="J20" s="253"/>
      <c r="K20" s="251"/>
    </row>
    <row r="21" s="1" customFormat="1" ht="15" customHeight="1">
      <c r="B21" s="254"/>
      <c r="C21" s="255"/>
      <c r="D21" s="255"/>
      <c r="E21" s="257" t="s">
        <v>499</v>
      </c>
      <c r="F21" s="253" t="s">
        <v>500</v>
      </c>
      <c r="G21" s="253"/>
      <c r="H21" s="253"/>
      <c r="I21" s="253"/>
      <c r="J21" s="253"/>
      <c r="K21" s="251"/>
    </row>
    <row r="22" s="1" customFormat="1" ht="15" customHeight="1">
      <c r="B22" s="254"/>
      <c r="C22" s="255"/>
      <c r="D22" s="255"/>
      <c r="E22" s="257" t="s">
        <v>501</v>
      </c>
      <c r="F22" s="253" t="s">
        <v>502</v>
      </c>
      <c r="G22" s="253"/>
      <c r="H22" s="253"/>
      <c r="I22" s="253"/>
      <c r="J22" s="253"/>
      <c r="K22" s="251"/>
    </row>
    <row r="23" s="1" customFormat="1" ht="15" customHeight="1">
      <c r="B23" s="254"/>
      <c r="C23" s="255"/>
      <c r="D23" s="255"/>
      <c r="E23" s="257" t="s">
        <v>503</v>
      </c>
      <c r="F23" s="253" t="s">
        <v>504</v>
      </c>
      <c r="G23" s="253"/>
      <c r="H23" s="253"/>
      <c r="I23" s="253"/>
      <c r="J23" s="253"/>
      <c r="K23" s="251"/>
    </row>
    <row r="24" s="1" customFormat="1" ht="12.75" customHeight="1">
      <c r="B24" s="254"/>
      <c r="C24" s="255"/>
      <c r="D24" s="255"/>
      <c r="E24" s="255"/>
      <c r="F24" s="255"/>
      <c r="G24" s="255"/>
      <c r="H24" s="255"/>
      <c r="I24" s="255"/>
      <c r="J24" s="255"/>
      <c r="K24" s="251"/>
    </row>
    <row r="25" s="1" customFormat="1" ht="15" customHeight="1">
      <c r="B25" s="254"/>
      <c r="C25" s="253" t="s">
        <v>505</v>
      </c>
      <c r="D25" s="253"/>
      <c r="E25" s="253"/>
      <c r="F25" s="253"/>
      <c r="G25" s="253"/>
      <c r="H25" s="253"/>
      <c r="I25" s="253"/>
      <c r="J25" s="253"/>
      <c r="K25" s="251"/>
    </row>
    <row r="26" s="1" customFormat="1" ht="15" customHeight="1">
      <c r="B26" s="254"/>
      <c r="C26" s="253" t="s">
        <v>506</v>
      </c>
      <c r="D26" s="253"/>
      <c r="E26" s="253"/>
      <c r="F26" s="253"/>
      <c r="G26" s="253"/>
      <c r="H26" s="253"/>
      <c r="I26" s="253"/>
      <c r="J26" s="253"/>
      <c r="K26" s="251"/>
    </row>
    <row r="27" s="1" customFormat="1" ht="15" customHeight="1">
      <c r="B27" s="254"/>
      <c r="C27" s="253"/>
      <c r="D27" s="253" t="s">
        <v>507</v>
      </c>
      <c r="E27" s="253"/>
      <c r="F27" s="253"/>
      <c r="G27" s="253"/>
      <c r="H27" s="253"/>
      <c r="I27" s="253"/>
      <c r="J27" s="253"/>
      <c r="K27" s="251"/>
    </row>
    <row r="28" s="1" customFormat="1" ht="15" customHeight="1">
      <c r="B28" s="254"/>
      <c r="C28" s="255"/>
      <c r="D28" s="253" t="s">
        <v>508</v>
      </c>
      <c r="E28" s="253"/>
      <c r="F28" s="253"/>
      <c r="G28" s="253"/>
      <c r="H28" s="253"/>
      <c r="I28" s="253"/>
      <c r="J28" s="253"/>
      <c r="K28" s="251"/>
    </row>
    <row r="29" s="1" customFormat="1" ht="12.75" customHeight="1">
      <c r="B29" s="254"/>
      <c r="C29" s="255"/>
      <c r="D29" s="255"/>
      <c r="E29" s="255"/>
      <c r="F29" s="255"/>
      <c r="G29" s="255"/>
      <c r="H29" s="255"/>
      <c r="I29" s="255"/>
      <c r="J29" s="255"/>
      <c r="K29" s="251"/>
    </row>
    <row r="30" s="1" customFormat="1" ht="15" customHeight="1">
      <c r="B30" s="254"/>
      <c r="C30" s="255"/>
      <c r="D30" s="253" t="s">
        <v>509</v>
      </c>
      <c r="E30" s="253"/>
      <c r="F30" s="253"/>
      <c r="G30" s="253"/>
      <c r="H30" s="253"/>
      <c r="I30" s="253"/>
      <c r="J30" s="253"/>
      <c r="K30" s="251"/>
    </row>
    <row r="31" s="1" customFormat="1" ht="15" customHeight="1">
      <c r="B31" s="254"/>
      <c r="C31" s="255"/>
      <c r="D31" s="253" t="s">
        <v>510</v>
      </c>
      <c r="E31" s="253"/>
      <c r="F31" s="253"/>
      <c r="G31" s="253"/>
      <c r="H31" s="253"/>
      <c r="I31" s="253"/>
      <c r="J31" s="253"/>
      <c r="K31" s="251"/>
    </row>
    <row r="32" s="1" customFormat="1" ht="12.75" customHeight="1">
      <c r="B32" s="254"/>
      <c r="C32" s="255"/>
      <c r="D32" s="255"/>
      <c r="E32" s="255"/>
      <c r="F32" s="255"/>
      <c r="G32" s="255"/>
      <c r="H32" s="255"/>
      <c r="I32" s="255"/>
      <c r="J32" s="255"/>
      <c r="K32" s="251"/>
    </row>
    <row r="33" s="1" customFormat="1" ht="15" customHeight="1">
      <c r="B33" s="254"/>
      <c r="C33" s="255"/>
      <c r="D33" s="253" t="s">
        <v>511</v>
      </c>
      <c r="E33" s="253"/>
      <c r="F33" s="253"/>
      <c r="G33" s="253"/>
      <c r="H33" s="253"/>
      <c r="I33" s="253"/>
      <c r="J33" s="253"/>
      <c r="K33" s="251"/>
    </row>
    <row r="34" s="1" customFormat="1" ht="15" customHeight="1">
      <c r="B34" s="254"/>
      <c r="C34" s="255"/>
      <c r="D34" s="253" t="s">
        <v>512</v>
      </c>
      <c r="E34" s="253"/>
      <c r="F34" s="253"/>
      <c r="G34" s="253"/>
      <c r="H34" s="253"/>
      <c r="I34" s="253"/>
      <c r="J34" s="253"/>
      <c r="K34" s="251"/>
    </row>
    <row r="35" s="1" customFormat="1" ht="15" customHeight="1">
      <c r="B35" s="254"/>
      <c r="C35" s="255"/>
      <c r="D35" s="253" t="s">
        <v>513</v>
      </c>
      <c r="E35" s="253"/>
      <c r="F35" s="253"/>
      <c r="G35" s="253"/>
      <c r="H35" s="253"/>
      <c r="I35" s="253"/>
      <c r="J35" s="253"/>
      <c r="K35" s="251"/>
    </row>
    <row r="36" s="1" customFormat="1" ht="15" customHeight="1">
      <c r="B36" s="254"/>
      <c r="C36" s="255"/>
      <c r="D36" s="253"/>
      <c r="E36" s="256" t="s">
        <v>106</v>
      </c>
      <c r="F36" s="253"/>
      <c r="G36" s="253" t="s">
        <v>514</v>
      </c>
      <c r="H36" s="253"/>
      <c r="I36" s="253"/>
      <c r="J36" s="253"/>
      <c r="K36" s="251"/>
    </row>
    <row r="37" s="1" customFormat="1" ht="30.75" customHeight="1">
      <c r="B37" s="254"/>
      <c r="C37" s="255"/>
      <c r="D37" s="253"/>
      <c r="E37" s="256" t="s">
        <v>515</v>
      </c>
      <c r="F37" s="253"/>
      <c r="G37" s="253" t="s">
        <v>516</v>
      </c>
      <c r="H37" s="253"/>
      <c r="I37" s="253"/>
      <c r="J37" s="253"/>
      <c r="K37" s="251"/>
    </row>
    <row r="38" s="1" customFormat="1" ht="15" customHeight="1">
      <c r="B38" s="254"/>
      <c r="C38" s="255"/>
      <c r="D38" s="253"/>
      <c r="E38" s="256" t="s">
        <v>56</v>
      </c>
      <c r="F38" s="253"/>
      <c r="G38" s="253" t="s">
        <v>517</v>
      </c>
      <c r="H38" s="253"/>
      <c r="I38" s="253"/>
      <c r="J38" s="253"/>
      <c r="K38" s="251"/>
    </row>
    <row r="39" s="1" customFormat="1" ht="15" customHeight="1">
      <c r="B39" s="254"/>
      <c r="C39" s="255"/>
      <c r="D39" s="253"/>
      <c r="E39" s="256" t="s">
        <v>57</v>
      </c>
      <c r="F39" s="253"/>
      <c r="G39" s="253" t="s">
        <v>518</v>
      </c>
      <c r="H39" s="253"/>
      <c r="I39" s="253"/>
      <c r="J39" s="253"/>
      <c r="K39" s="251"/>
    </row>
    <row r="40" s="1" customFormat="1" ht="15" customHeight="1">
      <c r="B40" s="254"/>
      <c r="C40" s="255"/>
      <c r="D40" s="253"/>
      <c r="E40" s="256" t="s">
        <v>107</v>
      </c>
      <c r="F40" s="253"/>
      <c r="G40" s="253" t="s">
        <v>519</v>
      </c>
      <c r="H40" s="253"/>
      <c r="I40" s="253"/>
      <c r="J40" s="253"/>
      <c r="K40" s="251"/>
    </row>
    <row r="41" s="1" customFormat="1" ht="15" customHeight="1">
      <c r="B41" s="254"/>
      <c r="C41" s="255"/>
      <c r="D41" s="253"/>
      <c r="E41" s="256" t="s">
        <v>108</v>
      </c>
      <c r="F41" s="253"/>
      <c r="G41" s="253" t="s">
        <v>520</v>
      </c>
      <c r="H41" s="253"/>
      <c r="I41" s="253"/>
      <c r="J41" s="253"/>
      <c r="K41" s="251"/>
    </row>
    <row r="42" s="1" customFormat="1" ht="15" customHeight="1">
      <c r="B42" s="254"/>
      <c r="C42" s="255"/>
      <c r="D42" s="253"/>
      <c r="E42" s="256" t="s">
        <v>521</v>
      </c>
      <c r="F42" s="253"/>
      <c r="G42" s="253" t="s">
        <v>522</v>
      </c>
      <c r="H42" s="253"/>
      <c r="I42" s="253"/>
      <c r="J42" s="253"/>
      <c r="K42" s="251"/>
    </row>
    <row r="43" s="1" customFormat="1" ht="15" customHeight="1">
      <c r="B43" s="254"/>
      <c r="C43" s="255"/>
      <c r="D43" s="253"/>
      <c r="E43" s="256"/>
      <c r="F43" s="253"/>
      <c r="G43" s="253" t="s">
        <v>523</v>
      </c>
      <c r="H43" s="253"/>
      <c r="I43" s="253"/>
      <c r="J43" s="253"/>
      <c r="K43" s="251"/>
    </row>
    <row r="44" s="1" customFormat="1" ht="15" customHeight="1">
      <c r="B44" s="254"/>
      <c r="C44" s="255"/>
      <c r="D44" s="253"/>
      <c r="E44" s="256" t="s">
        <v>524</v>
      </c>
      <c r="F44" s="253"/>
      <c r="G44" s="253" t="s">
        <v>525</v>
      </c>
      <c r="H44" s="253"/>
      <c r="I44" s="253"/>
      <c r="J44" s="253"/>
      <c r="K44" s="251"/>
    </row>
    <row r="45" s="1" customFormat="1" ht="15" customHeight="1">
      <c r="B45" s="254"/>
      <c r="C45" s="255"/>
      <c r="D45" s="253"/>
      <c r="E45" s="256" t="s">
        <v>110</v>
      </c>
      <c r="F45" s="253"/>
      <c r="G45" s="253" t="s">
        <v>526</v>
      </c>
      <c r="H45" s="253"/>
      <c r="I45" s="253"/>
      <c r="J45" s="253"/>
      <c r="K45" s="251"/>
    </row>
    <row r="46" s="1" customFormat="1" ht="12.75" customHeight="1">
      <c r="B46" s="254"/>
      <c r="C46" s="255"/>
      <c r="D46" s="253"/>
      <c r="E46" s="253"/>
      <c r="F46" s="253"/>
      <c r="G46" s="253"/>
      <c r="H46" s="253"/>
      <c r="I46" s="253"/>
      <c r="J46" s="253"/>
      <c r="K46" s="251"/>
    </row>
    <row r="47" s="1" customFormat="1" ht="15" customHeight="1">
      <c r="B47" s="254"/>
      <c r="C47" s="255"/>
      <c r="D47" s="253" t="s">
        <v>527</v>
      </c>
      <c r="E47" s="253"/>
      <c r="F47" s="253"/>
      <c r="G47" s="253"/>
      <c r="H47" s="253"/>
      <c r="I47" s="253"/>
      <c r="J47" s="253"/>
      <c r="K47" s="251"/>
    </row>
    <row r="48" s="1" customFormat="1" ht="15" customHeight="1">
      <c r="B48" s="254"/>
      <c r="C48" s="255"/>
      <c r="D48" s="255"/>
      <c r="E48" s="253" t="s">
        <v>528</v>
      </c>
      <c r="F48" s="253"/>
      <c r="G48" s="253"/>
      <c r="H48" s="253"/>
      <c r="I48" s="253"/>
      <c r="J48" s="253"/>
      <c r="K48" s="251"/>
    </row>
    <row r="49" s="1" customFormat="1" ht="15" customHeight="1">
      <c r="B49" s="254"/>
      <c r="C49" s="255"/>
      <c r="D49" s="255"/>
      <c r="E49" s="253" t="s">
        <v>529</v>
      </c>
      <c r="F49" s="253"/>
      <c r="G49" s="253"/>
      <c r="H49" s="253"/>
      <c r="I49" s="253"/>
      <c r="J49" s="253"/>
      <c r="K49" s="251"/>
    </row>
    <row r="50" s="1" customFormat="1" ht="15" customHeight="1">
      <c r="B50" s="254"/>
      <c r="C50" s="255"/>
      <c r="D50" s="255"/>
      <c r="E50" s="253" t="s">
        <v>530</v>
      </c>
      <c r="F50" s="253"/>
      <c r="G50" s="253"/>
      <c r="H50" s="253"/>
      <c r="I50" s="253"/>
      <c r="J50" s="253"/>
      <c r="K50" s="251"/>
    </row>
    <row r="51" s="1" customFormat="1" ht="15" customHeight="1">
      <c r="B51" s="254"/>
      <c r="C51" s="255"/>
      <c r="D51" s="253" t="s">
        <v>531</v>
      </c>
      <c r="E51" s="253"/>
      <c r="F51" s="253"/>
      <c r="G51" s="253"/>
      <c r="H51" s="253"/>
      <c r="I51" s="253"/>
      <c r="J51" s="253"/>
      <c r="K51" s="251"/>
    </row>
    <row r="52" s="1" customFormat="1" ht="25.5" customHeight="1">
      <c r="B52" s="249"/>
      <c r="C52" s="250" t="s">
        <v>532</v>
      </c>
      <c r="D52" s="250"/>
      <c r="E52" s="250"/>
      <c r="F52" s="250"/>
      <c r="G52" s="250"/>
      <c r="H52" s="250"/>
      <c r="I52" s="250"/>
      <c r="J52" s="250"/>
      <c r="K52" s="251"/>
    </row>
    <row r="53" s="1" customFormat="1" ht="5.25" customHeight="1">
      <c r="B53" s="249"/>
      <c r="C53" s="252"/>
      <c r="D53" s="252"/>
      <c r="E53" s="252"/>
      <c r="F53" s="252"/>
      <c r="G53" s="252"/>
      <c r="H53" s="252"/>
      <c r="I53" s="252"/>
      <c r="J53" s="252"/>
      <c r="K53" s="251"/>
    </row>
    <row r="54" s="1" customFormat="1" ht="15" customHeight="1">
      <c r="B54" s="249"/>
      <c r="C54" s="253" t="s">
        <v>533</v>
      </c>
      <c r="D54" s="253"/>
      <c r="E54" s="253"/>
      <c r="F54" s="253"/>
      <c r="G54" s="253"/>
      <c r="H54" s="253"/>
      <c r="I54" s="253"/>
      <c r="J54" s="253"/>
      <c r="K54" s="251"/>
    </row>
    <row r="55" s="1" customFormat="1" ht="15" customHeight="1">
      <c r="B55" s="249"/>
      <c r="C55" s="253" t="s">
        <v>534</v>
      </c>
      <c r="D55" s="253"/>
      <c r="E55" s="253"/>
      <c r="F55" s="253"/>
      <c r="G55" s="253"/>
      <c r="H55" s="253"/>
      <c r="I55" s="253"/>
      <c r="J55" s="253"/>
      <c r="K55" s="251"/>
    </row>
    <row r="56" s="1" customFormat="1" ht="12.75" customHeight="1">
      <c r="B56" s="249"/>
      <c r="C56" s="253"/>
      <c r="D56" s="253"/>
      <c r="E56" s="253"/>
      <c r="F56" s="253"/>
      <c r="G56" s="253"/>
      <c r="H56" s="253"/>
      <c r="I56" s="253"/>
      <c r="J56" s="253"/>
      <c r="K56" s="251"/>
    </row>
    <row r="57" s="1" customFormat="1" ht="15" customHeight="1">
      <c r="B57" s="249"/>
      <c r="C57" s="253" t="s">
        <v>535</v>
      </c>
      <c r="D57" s="253"/>
      <c r="E57" s="253"/>
      <c r="F57" s="253"/>
      <c r="G57" s="253"/>
      <c r="H57" s="253"/>
      <c r="I57" s="253"/>
      <c r="J57" s="253"/>
      <c r="K57" s="251"/>
    </row>
    <row r="58" s="1" customFormat="1" ht="15" customHeight="1">
      <c r="B58" s="249"/>
      <c r="C58" s="255"/>
      <c r="D58" s="253" t="s">
        <v>536</v>
      </c>
      <c r="E58" s="253"/>
      <c r="F58" s="253"/>
      <c r="G58" s="253"/>
      <c r="H58" s="253"/>
      <c r="I58" s="253"/>
      <c r="J58" s="253"/>
      <c r="K58" s="251"/>
    </row>
    <row r="59" s="1" customFormat="1" ht="15" customHeight="1">
      <c r="B59" s="249"/>
      <c r="C59" s="255"/>
      <c r="D59" s="253" t="s">
        <v>537</v>
      </c>
      <c r="E59" s="253"/>
      <c r="F59" s="253"/>
      <c r="G59" s="253"/>
      <c r="H59" s="253"/>
      <c r="I59" s="253"/>
      <c r="J59" s="253"/>
      <c r="K59" s="251"/>
    </row>
    <row r="60" s="1" customFormat="1" ht="15" customHeight="1">
      <c r="B60" s="249"/>
      <c r="C60" s="255"/>
      <c r="D60" s="253" t="s">
        <v>538</v>
      </c>
      <c r="E60" s="253"/>
      <c r="F60" s="253"/>
      <c r="G60" s="253"/>
      <c r="H60" s="253"/>
      <c r="I60" s="253"/>
      <c r="J60" s="253"/>
      <c r="K60" s="251"/>
    </row>
    <row r="61" s="1" customFormat="1" ht="15" customHeight="1">
      <c r="B61" s="249"/>
      <c r="C61" s="255"/>
      <c r="D61" s="253" t="s">
        <v>539</v>
      </c>
      <c r="E61" s="253"/>
      <c r="F61" s="253"/>
      <c r="G61" s="253"/>
      <c r="H61" s="253"/>
      <c r="I61" s="253"/>
      <c r="J61" s="253"/>
      <c r="K61" s="251"/>
    </row>
    <row r="62" s="1" customFormat="1" ht="15" customHeight="1">
      <c r="B62" s="249"/>
      <c r="C62" s="255"/>
      <c r="D62" s="258" t="s">
        <v>540</v>
      </c>
      <c r="E62" s="258"/>
      <c r="F62" s="258"/>
      <c r="G62" s="258"/>
      <c r="H62" s="258"/>
      <c r="I62" s="258"/>
      <c r="J62" s="258"/>
      <c r="K62" s="251"/>
    </row>
    <row r="63" s="1" customFormat="1" ht="15" customHeight="1">
      <c r="B63" s="249"/>
      <c r="C63" s="255"/>
      <c r="D63" s="253" t="s">
        <v>541</v>
      </c>
      <c r="E63" s="253"/>
      <c r="F63" s="253"/>
      <c r="G63" s="253"/>
      <c r="H63" s="253"/>
      <c r="I63" s="253"/>
      <c r="J63" s="253"/>
      <c r="K63" s="251"/>
    </row>
    <row r="64" s="1" customFormat="1" ht="12.75" customHeight="1">
      <c r="B64" s="249"/>
      <c r="C64" s="255"/>
      <c r="D64" s="255"/>
      <c r="E64" s="259"/>
      <c r="F64" s="255"/>
      <c r="G64" s="255"/>
      <c r="H64" s="255"/>
      <c r="I64" s="255"/>
      <c r="J64" s="255"/>
      <c r="K64" s="251"/>
    </row>
    <row r="65" s="1" customFormat="1" ht="15" customHeight="1">
      <c r="B65" s="249"/>
      <c r="C65" s="255"/>
      <c r="D65" s="253" t="s">
        <v>542</v>
      </c>
      <c r="E65" s="253"/>
      <c r="F65" s="253"/>
      <c r="G65" s="253"/>
      <c r="H65" s="253"/>
      <c r="I65" s="253"/>
      <c r="J65" s="253"/>
      <c r="K65" s="251"/>
    </row>
    <row r="66" s="1" customFormat="1" ht="15" customHeight="1">
      <c r="B66" s="249"/>
      <c r="C66" s="255"/>
      <c r="D66" s="258" t="s">
        <v>543</v>
      </c>
      <c r="E66" s="258"/>
      <c r="F66" s="258"/>
      <c r="G66" s="258"/>
      <c r="H66" s="258"/>
      <c r="I66" s="258"/>
      <c r="J66" s="258"/>
      <c r="K66" s="251"/>
    </row>
    <row r="67" s="1" customFormat="1" ht="15" customHeight="1">
      <c r="B67" s="249"/>
      <c r="C67" s="255"/>
      <c r="D67" s="253" t="s">
        <v>544</v>
      </c>
      <c r="E67" s="253"/>
      <c r="F67" s="253"/>
      <c r="G67" s="253"/>
      <c r="H67" s="253"/>
      <c r="I67" s="253"/>
      <c r="J67" s="253"/>
      <c r="K67" s="251"/>
    </row>
    <row r="68" s="1" customFormat="1" ht="15" customHeight="1">
      <c r="B68" s="249"/>
      <c r="C68" s="255"/>
      <c r="D68" s="253" t="s">
        <v>545</v>
      </c>
      <c r="E68" s="253"/>
      <c r="F68" s="253"/>
      <c r="G68" s="253"/>
      <c r="H68" s="253"/>
      <c r="I68" s="253"/>
      <c r="J68" s="253"/>
      <c r="K68" s="251"/>
    </row>
    <row r="69" s="1" customFormat="1" ht="15" customHeight="1">
      <c r="B69" s="249"/>
      <c r="C69" s="255"/>
      <c r="D69" s="253" t="s">
        <v>546</v>
      </c>
      <c r="E69" s="253"/>
      <c r="F69" s="253"/>
      <c r="G69" s="253"/>
      <c r="H69" s="253"/>
      <c r="I69" s="253"/>
      <c r="J69" s="253"/>
      <c r="K69" s="251"/>
    </row>
    <row r="70" s="1" customFormat="1" ht="15" customHeight="1">
      <c r="B70" s="249"/>
      <c r="C70" s="255"/>
      <c r="D70" s="253" t="s">
        <v>547</v>
      </c>
      <c r="E70" s="253"/>
      <c r="F70" s="253"/>
      <c r="G70" s="253"/>
      <c r="H70" s="253"/>
      <c r="I70" s="253"/>
      <c r="J70" s="253"/>
      <c r="K70" s="251"/>
    </row>
    <row r="71" s="1" customFormat="1" ht="12.75" customHeight="1">
      <c r="B71" s="260"/>
      <c r="C71" s="261"/>
      <c r="D71" s="261"/>
      <c r="E71" s="261"/>
      <c r="F71" s="261"/>
      <c r="G71" s="261"/>
      <c r="H71" s="261"/>
      <c r="I71" s="261"/>
      <c r="J71" s="261"/>
      <c r="K71" s="262"/>
    </row>
    <row r="72" s="1" customFormat="1" ht="18.75" customHeight="1">
      <c r="B72" s="263"/>
      <c r="C72" s="263"/>
      <c r="D72" s="263"/>
      <c r="E72" s="263"/>
      <c r="F72" s="263"/>
      <c r="G72" s="263"/>
      <c r="H72" s="263"/>
      <c r="I72" s="263"/>
      <c r="J72" s="263"/>
      <c r="K72" s="264"/>
    </row>
    <row r="73" s="1" customFormat="1" ht="18.75" customHeight="1">
      <c r="B73" s="264"/>
      <c r="C73" s="264"/>
      <c r="D73" s="264"/>
      <c r="E73" s="264"/>
      <c r="F73" s="264"/>
      <c r="G73" s="264"/>
      <c r="H73" s="264"/>
      <c r="I73" s="264"/>
      <c r="J73" s="264"/>
      <c r="K73" s="264"/>
    </row>
    <row r="74" s="1" customFormat="1" ht="7.5" customHeight="1">
      <c r="B74" s="265"/>
      <c r="C74" s="266"/>
      <c r="D74" s="266"/>
      <c r="E74" s="266"/>
      <c r="F74" s="266"/>
      <c r="G74" s="266"/>
      <c r="H74" s="266"/>
      <c r="I74" s="266"/>
      <c r="J74" s="266"/>
      <c r="K74" s="267"/>
    </row>
    <row r="75" s="1" customFormat="1" ht="45" customHeight="1">
      <c r="B75" s="268"/>
      <c r="C75" s="269" t="s">
        <v>548</v>
      </c>
      <c r="D75" s="269"/>
      <c r="E75" s="269"/>
      <c r="F75" s="269"/>
      <c r="G75" s="269"/>
      <c r="H75" s="269"/>
      <c r="I75" s="269"/>
      <c r="J75" s="269"/>
      <c r="K75" s="270"/>
    </row>
    <row r="76" s="1" customFormat="1" ht="17.25" customHeight="1">
      <c r="B76" s="268"/>
      <c r="C76" s="271" t="s">
        <v>549</v>
      </c>
      <c r="D76" s="271"/>
      <c r="E76" s="271"/>
      <c r="F76" s="271" t="s">
        <v>550</v>
      </c>
      <c r="G76" s="272"/>
      <c r="H76" s="271" t="s">
        <v>57</v>
      </c>
      <c r="I76" s="271" t="s">
        <v>60</v>
      </c>
      <c r="J76" s="271" t="s">
        <v>551</v>
      </c>
      <c r="K76" s="270"/>
    </row>
    <row r="77" s="1" customFormat="1" ht="17.25" customHeight="1">
      <c r="B77" s="268"/>
      <c r="C77" s="273" t="s">
        <v>552</v>
      </c>
      <c r="D77" s="273"/>
      <c r="E77" s="273"/>
      <c r="F77" s="274" t="s">
        <v>553</v>
      </c>
      <c r="G77" s="275"/>
      <c r="H77" s="273"/>
      <c r="I77" s="273"/>
      <c r="J77" s="273" t="s">
        <v>554</v>
      </c>
      <c r="K77" s="270"/>
    </row>
    <row r="78" s="1" customFormat="1" ht="5.25" customHeight="1">
      <c r="B78" s="268"/>
      <c r="C78" s="276"/>
      <c r="D78" s="276"/>
      <c r="E78" s="276"/>
      <c r="F78" s="276"/>
      <c r="G78" s="277"/>
      <c r="H78" s="276"/>
      <c r="I78" s="276"/>
      <c r="J78" s="276"/>
      <c r="K78" s="270"/>
    </row>
    <row r="79" s="1" customFormat="1" ht="15" customHeight="1">
      <c r="B79" s="268"/>
      <c r="C79" s="256" t="s">
        <v>56</v>
      </c>
      <c r="D79" s="278"/>
      <c r="E79" s="278"/>
      <c r="F79" s="279" t="s">
        <v>555</v>
      </c>
      <c r="G79" s="280"/>
      <c r="H79" s="256" t="s">
        <v>556</v>
      </c>
      <c r="I79" s="256" t="s">
        <v>557</v>
      </c>
      <c r="J79" s="256">
        <v>20</v>
      </c>
      <c r="K79" s="270"/>
    </row>
    <row r="80" s="1" customFormat="1" ht="15" customHeight="1">
      <c r="B80" s="268"/>
      <c r="C80" s="256" t="s">
        <v>558</v>
      </c>
      <c r="D80" s="256"/>
      <c r="E80" s="256"/>
      <c r="F80" s="279" t="s">
        <v>555</v>
      </c>
      <c r="G80" s="280"/>
      <c r="H80" s="256" t="s">
        <v>559</v>
      </c>
      <c r="I80" s="256" t="s">
        <v>557</v>
      </c>
      <c r="J80" s="256">
        <v>120</v>
      </c>
      <c r="K80" s="270"/>
    </row>
    <row r="81" s="1" customFormat="1" ht="15" customHeight="1">
      <c r="B81" s="281"/>
      <c r="C81" s="256" t="s">
        <v>560</v>
      </c>
      <c r="D81" s="256"/>
      <c r="E81" s="256"/>
      <c r="F81" s="279" t="s">
        <v>561</v>
      </c>
      <c r="G81" s="280"/>
      <c r="H81" s="256" t="s">
        <v>562</v>
      </c>
      <c r="I81" s="256" t="s">
        <v>557</v>
      </c>
      <c r="J81" s="256">
        <v>50</v>
      </c>
      <c r="K81" s="270"/>
    </row>
    <row r="82" s="1" customFormat="1" ht="15" customHeight="1">
      <c r="B82" s="281"/>
      <c r="C82" s="256" t="s">
        <v>563</v>
      </c>
      <c r="D82" s="256"/>
      <c r="E82" s="256"/>
      <c r="F82" s="279" t="s">
        <v>555</v>
      </c>
      <c r="G82" s="280"/>
      <c r="H82" s="256" t="s">
        <v>564</v>
      </c>
      <c r="I82" s="256" t="s">
        <v>565</v>
      </c>
      <c r="J82" s="256"/>
      <c r="K82" s="270"/>
    </row>
    <row r="83" s="1" customFormat="1" ht="15" customHeight="1">
      <c r="B83" s="281"/>
      <c r="C83" s="282" t="s">
        <v>566</v>
      </c>
      <c r="D83" s="282"/>
      <c r="E83" s="282"/>
      <c r="F83" s="283" t="s">
        <v>561</v>
      </c>
      <c r="G83" s="282"/>
      <c r="H83" s="282" t="s">
        <v>567</v>
      </c>
      <c r="I83" s="282" t="s">
        <v>557</v>
      </c>
      <c r="J83" s="282">
        <v>15</v>
      </c>
      <c r="K83" s="270"/>
    </row>
    <row r="84" s="1" customFormat="1" ht="15" customHeight="1">
      <c r="B84" s="281"/>
      <c r="C84" s="282" t="s">
        <v>568</v>
      </c>
      <c r="D84" s="282"/>
      <c r="E84" s="282"/>
      <c r="F84" s="283" t="s">
        <v>561</v>
      </c>
      <c r="G84" s="282"/>
      <c r="H84" s="282" t="s">
        <v>569</v>
      </c>
      <c r="I84" s="282" t="s">
        <v>557</v>
      </c>
      <c r="J84" s="282">
        <v>15</v>
      </c>
      <c r="K84" s="270"/>
    </row>
    <row r="85" s="1" customFormat="1" ht="15" customHeight="1">
      <c r="B85" s="281"/>
      <c r="C85" s="282" t="s">
        <v>570</v>
      </c>
      <c r="D85" s="282"/>
      <c r="E85" s="282"/>
      <c r="F85" s="283" t="s">
        <v>561</v>
      </c>
      <c r="G85" s="282"/>
      <c r="H85" s="282" t="s">
        <v>571</v>
      </c>
      <c r="I85" s="282" t="s">
        <v>557</v>
      </c>
      <c r="J85" s="282">
        <v>20</v>
      </c>
      <c r="K85" s="270"/>
    </row>
    <row r="86" s="1" customFormat="1" ht="15" customHeight="1">
      <c r="B86" s="281"/>
      <c r="C86" s="282" t="s">
        <v>572</v>
      </c>
      <c r="D86" s="282"/>
      <c r="E86" s="282"/>
      <c r="F86" s="283" t="s">
        <v>561</v>
      </c>
      <c r="G86" s="282"/>
      <c r="H86" s="282" t="s">
        <v>573</v>
      </c>
      <c r="I86" s="282" t="s">
        <v>557</v>
      </c>
      <c r="J86" s="282">
        <v>20</v>
      </c>
      <c r="K86" s="270"/>
    </row>
    <row r="87" s="1" customFormat="1" ht="15" customHeight="1">
      <c r="B87" s="281"/>
      <c r="C87" s="256" t="s">
        <v>574</v>
      </c>
      <c r="D87" s="256"/>
      <c r="E87" s="256"/>
      <c r="F87" s="279" t="s">
        <v>561</v>
      </c>
      <c r="G87" s="280"/>
      <c r="H87" s="256" t="s">
        <v>575</v>
      </c>
      <c r="I87" s="256" t="s">
        <v>557</v>
      </c>
      <c r="J87" s="256">
        <v>50</v>
      </c>
      <c r="K87" s="270"/>
    </row>
    <row r="88" s="1" customFormat="1" ht="15" customHeight="1">
      <c r="B88" s="281"/>
      <c r="C88" s="256" t="s">
        <v>576</v>
      </c>
      <c r="D88" s="256"/>
      <c r="E88" s="256"/>
      <c r="F88" s="279" t="s">
        <v>561</v>
      </c>
      <c r="G88" s="280"/>
      <c r="H88" s="256" t="s">
        <v>577</v>
      </c>
      <c r="I88" s="256" t="s">
        <v>557</v>
      </c>
      <c r="J88" s="256">
        <v>20</v>
      </c>
      <c r="K88" s="270"/>
    </row>
    <row r="89" s="1" customFormat="1" ht="15" customHeight="1">
      <c r="B89" s="281"/>
      <c r="C89" s="256" t="s">
        <v>578</v>
      </c>
      <c r="D89" s="256"/>
      <c r="E89" s="256"/>
      <c r="F89" s="279" t="s">
        <v>561</v>
      </c>
      <c r="G89" s="280"/>
      <c r="H89" s="256" t="s">
        <v>579</v>
      </c>
      <c r="I89" s="256" t="s">
        <v>557</v>
      </c>
      <c r="J89" s="256">
        <v>20</v>
      </c>
      <c r="K89" s="270"/>
    </row>
    <row r="90" s="1" customFormat="1" ht="15" customHeight="1">
      <c r="B90" s="281"/>
      <c r="C90" s="256" t="s">
        <v>580</v>
      </c>
      <c r="D90" s="256"/>
      <c r="E90" s="256"/>
      <c r="F90" s="279" t="s">
        <v>561</v>
      </c>
      <c r="G90" s="280"/>
      <c r="H90" s="256" t="s">
        <v>581</v>
      </c>
      <c r="I90" s="256" t="s">
        <v>557</v>
      </c>
      <c r="J90" s="256">
        <v>50</v>
      </c>
      <c r="K90" s="270"/>
    </row>
    <row r="91" s="1" customFormat="1" ht="15" customHeight="1">
      <c r="B91" s="281"/>
      <c r="C91" s="256" t="s">
        <v>582</v>
      </c>
      <c r="D91" s="256"/>
      <c r="E91" s="256"/>
      <c r="F91" s="279" t="s">
        <v>561</v>
      </c>
      <c r="G91" s="280"/>
      <c r="H91" s="256" t="s">
        <v>582</v>
      </c>
      <c r="I91" s="256" t="s">
        <v>557</v>
      </c>
      <c r="J91" s="256">
        <v>50</v>
      </c>
      <c r="K91" s="270"/>
    </row>
    <row r="92" s="1" customFormat="1" ht="15" customHeight="1">
      <c r="B92" s="281"/>
      <c r="C92" s="256" t="s">
        <v>583</v>
      </c>
      <c r="D92" s="256"/>
      <c r="E92" s="256"/>
      <c r="F92" s="279" t="s">
        <v>561</v>
      </c>
      <c r="G92" s="280"/>
      <c r="H92" s="256" t="s">
        <v>584</v>
      </c>
      <c r="I92" s="256" t="s">
        <v>557</v>
      </c>
      <c r="J92" s="256">
        <v>255</v>
      </c>
      <c r="K92" s="270"/>
    </row>
    <row r="93" s="1" customFormat="1" ht="15" customHeight="1">
      <c r="B93" s="281"/>
      <c r="C93" s="256" t="s">
        <v>585</v>
      </c>
      <c r="D93" s="256"/>
      <c r="E93" s="256"/>
      <c r="F93" s="279" t="s">
        <v>555</v>
      </c>
      <c r="G93" s="280"/>
      <c r="H93" s="256" t="s">
        <v>586</v>
      </c>
      <c r="I93" s="256" t="s">
        <v>587</v>
      </c>
      <c r="J93" s="256"/>
      <c r="K93" s="270"/>
    </row>
    <row r="94" s="1" customFormat="1" ht="15" customHeight="1">
      <c r="B94" s="281"/>
      <c r="C94" s="256" t="s">
        <v>588</v>
      </c>
      <c r="D94" s="256"/>
      <c r="E94" s="256"/>
      <c r="F94" s="279" t="s">
        <v>555</v>
      </c>
      <c r="G94" s="280"/>
      <c r="H94" s="256" t="s">
        <v>589</v>
      </c>
      <c r="I94" s="256" t="s">
        <v>590</v>
      </c>
      <c r="J94" s="256"/>
      <c r="K94" s="270"/>
    </row>
    <row r="95" s="1" customFormat="1" ht="15" customHeight="1">
      <c r="B95" s="281"/>
      <c r="C95" s="256" t="s">
        <v>591</v>
      </c>
      <c r="D95" s="256"/>
      <c r="E95" s="256"/>
      <c r="F95" s="279" t="s">
        <v>555</v>
      </c>
      <c r="G95" s="280"/>
      <c r="H95" s="256" t="s">
        <v>591</v>
      </c>
      <c r="I95" s="256" t="s">
        <v>590</v>
      </c>
      <c r="J95" s="256"/>
      <c r="K95" s="270"/>
    </row>
    <row r="96" s="1" customFormat="1" ht="15" customHeight="1">
      <c r="B96" s="281"/>
      <c r="C96" s="256" t="s">
        <v>41</v>
      </c>
      <c r="D96" s="256"/>
      <c r="E96" s="256"/>
      <c r="F96" s="279" t="s">
        <v>555</v>
      </c>
      <c r="G96" s="280"/>
      <c r="H96" s="256" t="s">
        <v>592</v>
      </c>
      <c r="I96" s="256" t="s">
        <v>590</v>
      </c>
      <c r="J96" s="256"/>
      <c r="K96" s="270"/>
    </row>
    <row r="97" s="1" customFormat="1" ht="15" customHeight="1">
      <c r="B97" s="281"/>
      <c r="C97" s="256" t="s">
        <v>51</v>
      </c>
      <c r="D97" s="256"/>
      <c r="E97" s="256"/>
      <c r="F97" s="279" t="s">
        <v>555</v>
      </c>
      <c r="G97" s="280"/>
      <c r="H97" s="256" t="s">
        <v>593</v>
      </c>
      <c r="I97" s="256" t="s">
        <v>590</v>
      </c>
      <c r="J97" s="256"/>
      <c r="K97" s="270"/>
    </row>
    <row r="98" s="1" customFormat="1" ht="15" customHeight="1">
      <c r="B98" s="284"/>
      <c r="C98" s="285"/>
      <c r="D98" s="285"/>
      <c r="E98" s="285"/>
      <c r="F98" s="285"/>
      <c r="G98" s="285"/>
      <c r="H98" s="285"/>
      <c r="I98" s="285"/>
      <c r="J98" s="285"/>
      <c r="K98" s="286"/>
    </row>
    <row r="99" s="1" customFormat="1" ht="18.7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7"/>
    </row>
    <row r="100" s="1" customFormat="1" ht="18.75" customHeight="1">
      <c r="B100" s="264"/>
      <c r="C100" s="264"/>
      <c r="D100" s="264"/>
      <c r="E100" s="264"/>
      <c r="F100" s="264"/>
      <c r="G100" s="264"/>
      <c r="H100" s="264"/>
      <c r="I100" s="264"/>
      <c r="J100" s="264"/>
      <c r="K100" s="264"/>
    </row>
    <row r="101" s="1" customFormat="1" ht="7.5" customHeight="1">
      <c r="B101" s="265"/>
      <c r="C101" s="266"/>
      <c r="D101" s="266"/>
      <c r="E101" s="266"/>
      <c r="F101" s="266"/>
      <c r="G101" s="266"/>
      <c r="H101" s="266"/>
      <c r="I101" s="266"/>
      <c r="J101" s="266"/>
      <c r="K101" s="267"/>
    </row>
    <row r="102" s="1" customFormat="1" ht="45" customHeight="1">
      <c r="B102" s="268"/>
      <c r="C102" s="269" t="s">
        <v>594</v>
      </c>
      <c r="D102" s="269"/>
      <c r="E102" s="269"/>
      <c r="F102" s="269"/>
      <c r="G102" s="269"/>
      <c r="H102" s="269"/>
      <c r="I102" s="269"/>
      <c r="J102" s="269"/>
      <c r="K102" s="270"/>
    </row>
    <row r="103" s="1" customFormat="1" ht="17.25" customHeight="1">
      <c r="B103" s="268"/>
      <c r="C103" s="271" t="s">
        <v>549</v>
      </c>
      <c r="D103" s="271"/>
      <c r="E103" s="271"/>
      <c r="F103" s="271" t="s">
        <v>550</v>
      </c>
      <c r="G103" s="272"/>
      <c r="H103" s="271" t="s">
        <v>57</v>
      </c>
      <c r="I103" s="271" t="s">
        <v>60</v>
      </c>
      <c r="J103" s="271" t="s">
        <v>551</v>
      </c>
      <c r="K103" s="270"/>
    </row>
    <row r="104" s="1" customFormat="1" ht="17.25" customHeight="1">
      <c r="B104" s="268"/>
      <c r="C104" s="273" t="s">
        <v>552</v>
      </c>
      <c r="D104" s="273"/>
      <c r="E104" s="273"/>
      <c r="F104" s="274" t="s">
        <v>553</v>
      </c>
      <c r="G104" s="275"/>
      <c r="H104" s="273"/>
      <c r="I104" s="273"/>
      <c r="J104" s="273" t="s">
        <v>554</v>
      </c>
      <c r="K104" s="270"/>
    </row>
    <row r="105" s="1" customFormat="1" ht="5.25" customHeight="1">
      <c r="B105" s="268"/>
      <c r="C105" s="271"/>
      <c r="D105" s="271"/>
      <c r="E105" s="271"/>
      <c r="F105" s="271"/>
      <c r="G105" s="289"/>
      <c r="H105" s="271"/>
      <c r="I105" s="271"/>
      <c r="J105" s="271"/>
      <c r="K105" s="270"/>
    </row>
    <row r="106" s="1" customFormat="1" ht="15" customHeight="1">
      <c r="B106" s="268"/>
      <c r="C106" s="256" t="s">
        <v>56</v>
      </c>
      <c r="D106" s="278"/>
      <c r="E106" s="278"/>
      <c r="F106" s="279" t="s">
        <v>555</v>
      </c>
      <c r="G106" s="256"/>
      <c r="H106" s="256" t="s">
        <v>595</v>
      </c>
      <c r="I106" s="256" t="s">
        <v>557</v>
      </c>
      <c r="J106" s="256">
        <v>20</v>
      </c>
      <c r="K106" s="270"/>
    </row>
    <row r="107" s="1" customFormat="1" ht="15" customHeight="1">
      <c r="B107" s="268"/>
      <c r="C107" s="256" t="s">
        <v>558</v>
      </c>
      <c r="D107" s="256"/>
      <c r="E107" s="256"/>
      <c r="F107" s="279" t="s">
        <v>555</v>
      </c>
      <c r="G107" s="256"/>
      <c r="H107" s="256" t="s">
        <v>595</v>
      </c>
      <c r="I107" s="256" t="s">
        <v>557</v>
      </c>
      <c r="J107" s="256">
        <v>120</v>
      </c>
      <c r="K107" s="270"/>
    </row>
    <row r="108" s="1" customFormat="1" ht="15" customHeight="1">
      <c r="B108" s="281"/>
      <c r="C108" s="256" t="s">
        <v>560</v>
      </c>
      <c r="D108" s="256"/>
      <c r="E108" s="256"/>
      <c r="F108" s="279" t="s">
        <v>561</v>
      </c>
      <c r="G108" s="256"/>
      <c r="H108" s="256" t="s">
        <v>595</v>
      </c>
      <c r="I108" s="256" t="s">
        <v>557</v>
      </c>
      <c r="J108" s="256">
        <v>50</v>
      </c>
      <c r="K108" s="270"/>
    </row>
    <row r="109" s="1" customFormat="1" ht="15" customHeight="1">
      <c r="B109" s="281"/>
      <c r="C109" s="256" t="s">
        <v>563</v>
      </c>
      <c r="D109" s="256"/>
      <c r="E109" s="256"/>
      <c r="F109" s="279" t="s">
        <v>555</v>
      </c>
      <c r="G109" s="256"/>
      <c r="H109" s="256" t="s">
        <v>595</v>
      </c>
      <c r="I109" s="256" t="s">
        <v>565</v>
      </c>
      <c r="J109" s="256"/>
      <c r="K109" s="270"/>
    </row>
    <row r="110" s="1" customFormat="1" ht="15" customHeight="1">
      <c r="B110" s="281"/>
      <c r="C110" s="256" t="s">
        <v>574</v>
      </c>
      <c r="D110" s="256"/>
      <c r="E110" s="256"/>
      <c r="F110" s="279" t="s">
        <v>561</v>
      </c>
      <c r="G110" s="256"/>
      <c r="H110" s="256" t="s">
        <v>595</v>
      </c>
      <c r="I110" s="256" t="s">
        <v>557</v>
      </c>
      <c r="J110" s="256">
        <v>50</v>
      </c>
      <c r="K110" s="270"/>
    </row>
    <row r="111" s="1" customFormat="1" ht="15" customHeight="1">
      <c r="B111" s="281"/>
      <c r="C111" s="256" t="s">
        <v>582</v>
      </c>
      <c r="D111" s="256"/>
      <c r="E111" s="256"/>
      <c r="F111" s="279" t="s">
        <v>561</v>
      </c>
      <c r="G111" s="256"/>
      <c r="H111" s="256" t="s">
        <v>595</v>
      </c>
      <c r="I111" s="256" t="s">
        <v>557</v>
      </c>
      <c r="J111" s="256">
        <v>50</v>
      </c>
      <c r="K111" s="270"/>
    </row>
    <row r="112" s="1" customFormat="1" ht="15" customHeight="1">
      <c r="B112" s="281"/>
      <c r="C112" s="256" t="s">
        <v>580</v>
      </c>
      <c r="D112" s="256"/>
      <c r="E112" s="256"/>
      <c r="F112" s="279" t="s">
        <v>561</v>
      </c>
      <c r="G112" s="256"/>
      <c r="H112" s="256" t="s">
        <v>595</v>
      </c>
      <c r="I112" s="256" t="s">
        <v>557</v>
      </c>
      <c r="J112" s="256">
        <v>50</v>
      </c>
      <c r="K112" s="270"/>
    </row>
    <row r="113" s="1" customFormat="1" ht="15" customHeight="1">
      <c r="B113" s="281"/>
      <c r="C113" s="256" t="s">
        <v>56</v>
      </c>
      <c r="D113" s="256"/>
      <c r="E113" s="256"/>
      <c r="F113" s="279" t="s">
        <v>555</v>
      </c>
      <c r="G113" s="256"/>
      <c r="H113" s="256" t="s">
        <v>596</v>
      </c>
      <c r="I113" s="256" t="s">
        <v>557</v>
      </c>
      <c r="J113" s="256">
        <v>20</v>
      </c>
      <c r="K113" s="270"/>
    </row>
    <row r="114" s="1" customFormat="1" ht="15" customHeight="1">
      <c r="B114" s="281"/>
      <c r="C114" s="256" t="s">
        <v>597</v>
      </c>
      <c r="D114" s="256"/>
      <c r="E114" s="256"/>
      <c r="F114" s="279" t="s">
        <v>555</v>
      </c>
      <c r="G114" s="256"/>
      <c r="H114" s="256" t="s">
        <v>598</v>
      </c>
      <c r="I114" s="256" t="s">
        <v>557</v>
      </c>
      <c r="J114" s="256">
        <v>120</v>
      </c>
      <c r="K114" s="270"/>
    </row>
    <row r="115" s="1" customFormat="1" ht="15" customHeight="1">
      <c r="B115" s="281"/>
      <c r="C115" s="256" t="s">
        <v>41</v>
      </c>
      <c r="D115" s="256"/>
      <c r="E115" s="256"/>
      <c r="F115" s="279" t="s">
        <v>555</v>
      </c>
      <c r="G115" s="256"/>
      <c r="H115" s="256" t="s">
        <v>599</v>
      </c>
      <c r="I115" s="256" t="s">
        <v>590</v>
      </c>
      <c r="J115" s="256"/>
      <c r="K115" s="270"/>
    </row>
    <row r="116" s="1" customFormat="1" ht="15" customHeight="1">
      <c r="B116" s="281"/>
      <c r="C116" s="256" t="s">
        <v>51</v>
      </c>
      <c r="D116" s="256"/>
      <c r="E116" s="256"/>
      <c r="F116" s="279" t="s">
        <v>555</v>
      </c>
      <c r="G116" s="256"/>
      <c r="H116" s="256" t="s">
        <v>600</v>
      </c>
      <c r="I116" s="256" t="s">
        <v>590</v>
      </c>
      <c r="J116" s="256"/>
      <c r="K116" s="270"/>
    </row>
    <row r="117" s="1" customFormat="1" ht="15" customHeight="1">
      <c r="B117" s="281"/>
      <c r="C117" s="256" t="s">
        <v>60</v>
      </c>
      <c r="D117" s="256"/>
      <c r="E117" s="256"/>
      <c r="F117" s="279" t="s">
        <v>555</v>
      </c>
      <c r="G117" s="256"/>
      <c r="H117" s="256" t="s">
        <v>601</v>
      </c>
      <c r="I117" s="256" t="s">
        <v>602</v>
      </c>
      <c r="J117" s="256"/>
      <c r="K117" s="270"/>
    </row>
    <row r="118" s="1" customFormat="1" ht="15" customHeight="1">
      <c r="B118" s="284"/>
      <c r="C118" s="290"/>
      <c r="D118" s="290"/>
      <c r="E118" s="290"/>
      <c r="F118" s="290"/>
      <c r="G118" s="290"/>
      <c r="H118" s="290"/>
      <c r="I118" s="290"/>
      <c r="J118" s="290"/>
      <c r="K118" s="286"/>
    </row>
    <row r="119" s="1" customFormat="1" ht="18.75" customHeight="1">
      <c r="B119" s="291"/>
      <c r="C119" s="292"/>
      <c r="D119" s="292"/>
      <c r="E119" s="292"/>
      <c r="F119" s="293"/>
      <c r="G119" s="292"/>
      <c r="H119" s="292"/>
      <c r="I119" s="292"/>
      <c r="J119" s="292"/>
      <c r="K119" s="291"/>
    </row>
    <row r="120" s="1" customFormat="1" ht="18.75" customHeight="1">
      <c r="B120" s="264"/>
      <c r="C120" s="264"/>
      <c r="D120" s="264"/>
      <c r="E120" s="264"/>
      <c r="F120" s="264"/>
      <c r="G120" s="264"/>
      <c r="H120" s="264"/>
      <c r="I120" s="264"/>
      <c r="J120" s="264"/>
      <c r="K120" s="264"/>
    </row>
    <row r="121" s="1" customFormat="1" ht="7.5" customHeight="1">
      <c r="B121" s="294"/>
      <c r="C121" s="295"/>
      <c r="D121" s="295"/>
      <c r="E121" s="295"/>
      <c r="F121" s="295"/>
      <c r="G121" s="295"/>
      <c r="H121" s="295"/>
      <c r="I121" s="295"/>
      <c r="J121" s="295"/>
      <c r="K121" s="296"/>
    </row>
    <row r="122" s="1" customFormat="1" ht="45" customHeight="1">
      <c r="B122" s="297"/>
      <c r="C122" s="247" t="s">
        <v>603</v>
      </c>
      <c r="D122" s="247"/>
      <c r="E122" s="247"/>
      <c r="F122" s="247"/>
      <c r="G122" s="247"/>
      <c r="H122" s="247"/>
      <c r="I122" s="247"/>
      <c r="J122" s="247"/>
      <c r="K122" s="298"/>
    </row>
    <row r="123" s="1" customFormat="1" ht="17.25" customHeight="1">
      <c r="B123" s="299"/>
      <c r="C123" s="271" t="s">
        <v>549</v>
      </c>
      <c r="D123" s="271"/>
      <c r="E123" s="271"/>
      <c r="F123" s="271" t="s">
        <v>550</v>
      </c>
      <c r="G123" s="272"/>
      <c r="H123" s="271" t="s">
        <v>57</v>
      </c>
      <c r="I123" s="271" t="s">
        <v>60</v>
      </c>
      <c r="J123" s="271" t="s">
        <v>551</v>
      </c>
      <c r="K123" s="300"/>
    </row>
    <row r="124" s="1" customFormat="1" ht="17.25" customHeight="1">
      <c r="B124" s="299"/>
      <c r="C124" s="273" t="s">
        <v>552</v>
      </c>
      <c r="D124" s="273"/>
      <c r="E124" s="273"/>
      <c r="F124" s="274" t="s">
        <v>553</v>
      </c>
      <c r="G124" s="275"/>
      <c r="H124" s="273"/>
      <c r="I124" s="273"/>
      <c r="J124" s="273" t="s">
        <v>554</v>
      </c>
      <c r="K124" s="300"/>
    </row>
    <row r="125" s="1" customFormat="1" ht="5.25" customHeight="1">
      <c r="B125" s="301"/>
      <c r="C125" s="276"/>
      <c r="D125" s="276"/>
      <c r="E125" s="276"/>
      <c r="F125" s="276"/>
      <c r="G125" s="302"/>
      <c r="H125" s="276"/>
      <c r="I125" s="276"/>
      <c r="J125" s="276"/>
      <c r="K125" s="303"/>
    </row>
    <row r="126" s="1" customFormat="1" ht="15" customHeight="1">
      <c r="B126" s="301"/>
      <c r="C126" s="256" t="s">
        <v>558</v>
      </c>
      <c r="D126" s="278"/>
      <c r="E126" s="278"/>
      <c r="F126" s="279" t="s">
        <v>555</v>
      </c>
      <c r="G126" s="256"/>
      <c r="H126" s="256" t="s">
        <v>595</v>
      </c>
      <c r="I126" s="256" t="s">
        <v>557</v>
      </c>
      <c r="J126" s="256">
        <v>120</v>
      </c>
      <c r="K126" s="304"/>
    </row>
    <row r="127" s="1" customFormat="1" ht="15" customHeight="1">
      <c r="B127" s="301"/>
      <c r="C127" s="256" t="s">
        <v>604</v>
      </c>
      <c r="D127" s="256"/>
      <c r="E127" s="256"/>
      <c r="F127" s="279" t="s">
        <v>555</v>
      </c>
      <c r="G127" s="256"/>
      <c r="H127" s="256" t="s">
        <v>605</v>
      </c>
      <c r="I127" s="256" t="s">
        <v>557</v>
      </c>
      <c r="J127" s="256" t="s">
        <v>606</v>
      </c>
      <c r="K127" s="304"/>
    </row>
    <row r="128" s="1" customFormat="1" ht="15" customHeight="1">
      <c r="B128" s="301"/>
      <c r="C128" s="256" t="s">
        <v>503</v>
      </c>
      <c r="D128" s="256"/>
      <c r="E128" s="256"/>
      <c r="F128" s="279" t="s">
        <v>555</v>
      </c>
      <c r="G128" s="256"/>
      <c r="H128" s="256" t="s">
        <v>607</v>
      </c>
      <c r="I128" s="256" t="s">
        <v>557</v>
      </c>
      <c r="J128" s="256" t="s">
        <v>606</v>
      </c>
      <c r="K128" s="304"/>
    </row>
    <row r="129" s="1" customFormat="1" ht="15" customHeight="1">
      <c r="B129" s="301"/>
      <c r="C129" s="256" t="s">
        <v>566</v>
      </c>
      <c r="D129" s="256"/>
      <c r="E129" s="256"/>
      <c r="F129" s="279" t="s">
        <v>561</v>
      </c>
      <c r="G129" s="256"/>
      <c r="H129" s="256" t="s">
        <v>567</v>
      </c>
      <c r="I129" s="256" t="s">
        <v>557</v>
      </c>
      <c r="J129" s="256">
        <v>15</v>
      </c>
      <c r="K129" s="304"/>
    </row>
    <row r="130" s="1" customFormat="1" ht="15" customHeight="1">
      <c r="B130" s="301"/>
      <c r="C130" s="282" t="s">
        <v>568</v>
      </c>
      <c r="D130" s="282"/>
      <c r="E130" s="282"/>
      <c r="F130" s="283" t="s">
        <v>561</v>
      </c>
      <c r="G130" s="282"/>
      <c r="H130" s="282" t="s">
        <v>569</v>
      </c>
      <c r="I130" s="282" t="s">
        <v>557</v>
      </c>
      <c r="J130" s="282">
        <v>15</v>
      </c>
      <c r="K130" s="304"/>
    </row>
    <row r="131" s="1" customFormat="1" ht="15" customHeight="1">
      <c r="B131" s="301"/>
      <c r="C131" s="282" t="s">
        <v>570</v>
      </c>
      <c r="D131" s="282"/>
      <c r="E131" s="282"/>
      <c r="F131" s="283" t="s">
        <v>561</v>
      </c>
      <c r="G131" s="282"/>
      <c r="H131" s="282" t="s">
        <v>571</v>
      </c>
      <c r="I131" s="282" t="s">
        <v>557</v>
      </c>
      <c r="J131" s="282">
        <v>20</v>
      </c>
      <c r="K131" s="304"/>
    </row>
    <row r="132" s="1" customFormat="1" ht="15" customHeight="1">
      <c r="B132" s="301"/>
      <c r="C132" s="282" t="s">
        <v>572</v>
      </c>
      <c r="D132" s="282"/>
      <c r="E132" s="282"/>
      <c r="F132" s="283" t="s">
        <v>561</v>
      </c>
      <c r="G132" s="282"/>
      <c r="H132" s="282" t="s">
        <v>573</v>
      </c>
      <c r="I132" s="282" t="s">
        <v>557</v>
      </c>
      <c r="J132" s="282">
        <v>20</v>
      </c>
      <c r="K132" s="304"/>
    </row>
    <row r="133" s="1" customFormat="1" ht="15" customHeight="1">
      <c r="B133" s="301"/>
      <c r="C133" s="256" t="s">
        <v>560</v>
      </c>
      <c r="D133" s="256"/>
      <c r="E133" s="256"/>
      <c r="F133" s="279" t="s">
        <v>561</v>
      </c>
      <c r="G133" s="256"/>
      <c r="H133" s="256" t="s">
        <v>595</v>
      </c>
      <c r="I133" s="256" t="s">
        <v>557</v>
      </c>
      <c r="J133" s="256">
        <v>50</v>
      </c>
      <c r="K133" s="304"/>
    </row>
    <row r="134" s="1" customFormat="1" ht="15" customHeight="1">
      <c r="B134" s="301"/>
      <c r="C134" s="256" t="s">
        <v>574</v>
      </c>
      <c r="D134" s="256"/>
      <c r="E134" s="256"/>
      <c r="F134" s="279" t="s">
        <v>561</v>
      </c>
      <c r="G134" s="256"/>
      <c r="H134" s="256" t="s">
        <v>595</v>
      </c>
      <c r="I134" s="256" t="s">
        <v>557</v>
      </c>
      <c r="J134" s="256">
        <v>50</v>
      </c>
      <c r="K134" s="304"/>
    </row>
    <row r="135" s="1" customFormat="1" ht="15" customHeight="1">
      <c r="B135" s="301"/>
      <c r="C135" s="256" t="s">
        <v>580</v>
      </c>
      <c r="D135" s="256"/>
      <c r="E135" s="256"/>
      <c r="F135" s="279" t="s">
        <v>561</v>
      </c>
      <c r="G135" s="256"/>
      <c r="H135" s="256" t="s">
        <v>595</v>
      </c>
      <c r="I135" s="256" t="s">
        <v>557</v>
      </c>
      <c r="J135" s="256">
        <v>50</v>
      </c>
      <c r="K135" s="304"/>
    </row>
    <row r="136" s="1" customFormat="1" ht="15" customHeight="1">
      <c r="B136" s="301"/>
      <c r="C136" s="256" t="s">
        <v>582</v>
      </c>
      <c r="D136" s="256"/>
      <c r="E136" s="256"/>
      <c r="F136" s="279" t="s">
        <v>561</v>
      </c>
      <c r="G136" s="256"/>
      <c r="H136" s="256" t="s">
        <v>595</v>
      </c>
      <c r="I136" s="256" t="s">
        <v>557</v>
      </c>
      <c r="J136" s="256">
        <v>50</v>
      </c>
      <c r="K136" s="304"/>
    </row>
    <row r="137" s="1" customFormat="1" ht="15" customHeight="1">
      <c r="B137" s="301"/>
      <c r="C137" s="256" t="s">
        <v>583</v>
      </c>
      <c r="D137" s="256"/>
      <c r="E137" s="256"/>
      <c r="F137" s="279" t="s">
        <v>561</v>
      </c>
      <c r="G137" s="256"/>
      <c r="H137" s="256" t="s">
        <v>608</v>
      </c>
      <c r="I137" s="256" t="s">
        <v>557</v>
      </c>
      <c r="J137" s="256">
        <v>255</v>
      </c>
      <c r="K137" s="304"/>
    </row>
    <row r="138" s="1" customFormat="1" ht="15" customHeight="1">
      <c r="B138" s="301"/>
      <c r="C138" s="256" t="s">
        <v>585</v>
      </c>
      <c r="D138" s="256"/>
      <c r="E138" s="256"/>
      <c r="F138" s="279" t="s">
        <v>555</v>
      </c>
      <c r="G138" s="256"/>
      <c r="H138" s="256" t="s">
        <v>609</v>
      </c>
      <c r="I138" s="256" t="s">
        <v>587</v>
      </c>
      <c r="J138" s="256"/>
      <c r="K138" s="304"/>
    </row>
    <row r="139" s="1" customFormat="1" ht="15" customHeight="1">
      <c r="B139" s="301"/>
      <c r="C139" s="256" t="s">
        <v>588</v>
      </c>
      <c r="D139" s="256"/>
      <c r="E139" s="256"/>
      <c r="F139" s="279" t="s">
        <v>555</v>
      </c>
      <c r="G139" s="256"/>
      <c r="H139" s="256" t="s">
        <v>610</v>
      </c>
      <c r="I139" s="256" t="s">
        <v>590</v>
      </c>
      <c r="J139" s="256"/>
      <c r="K139" s="304"/>
    </row>
    <row r="140" s="1" customFormat="1" ht="15" customHeight="1">
      <c r="B140" s="301"/>
      <c r="C140" s="256" t="s">
        <v>591</v>
      </c>
      <c r="D140" s="256"/>
      <c r="E140" s="256"/>
      <c r="F140" s="279" t="s">
        <v>555</v>
      </c>
      <c r="G140" s="256"/>
      <c r="H140" s="256" t="s">
        <v>591</v>
      </c>
      <c r="I140" s="256" t="s">
        <v>590</v>
      </c>
      <c r="J140" s="256"/>
      <c r="K140" s="304"/>
    </row>
    <row r="141" s="1" customFormat="1" ht="15" customHeight="1">
      <c r="B141" s="301"/>
      <c r="C141" s="256" t="s">
        <v>41</v>
      </c>
      <c r="D141" s="256"/>
      <c r="E141" s="256"/>
      <c r="F141" s="279" t="s">
        <v>555</v>
      </c>
      <c r="G141" s="256"/>
      <c r="H141" s="256" t="s">
        <v>611</v>
      </c>
      <c r="I141" s="256" t="s">
        <v>590</v>
      </c>
      <c r="J141" s="256"/>
      <c r="K141" s="304"/>
    </row>
    <row r="142" s="1" customFormat="1" ht="15" customHeight="1">
      <c r="B142" s="301"/>
      <c r="C142" s="256" t="s">
        <v>612</v>
      </c>
      <c r="D142" s="256"/>
      <c r="E142" s="256"/>
      <c r="F142" s="279" t="s">
        <v>555</v>
      </c>
      <c r="G142" s="256"/>
      <c r="H142" s="256" t="s">
        <v>613</v>
      </c>
      <c r="I142" s="256" t="s">
        <v>590</v>
      </c>
      <c r="J142" s="256"/>
      <c r="K142" s="304"/>
    </row>
    <row r="143" s="1" customFormat="1" ht="15" customHeight="1">
      <c r="B143" s="305"/>
      <c r="C143" s="306"/>
      <c r="D143" s="306"/>
      <c r="E143" s="306"/>
      <c r="F143" s="306"/>
      <c r="G143" s="306"/>
      <c r="H143" s="306"/>
      <c r="I143" s="306"/>
      <c r="J143" s="306"/>
      <c r="K143" s="307"/>
    </row>
    <row r="144" s="1" customFormat="1" ht="18.75" customHeight="1">
      <c r="B144" s="292"/>
      <c r="C144" s="292"/>
      <c r="D144" s="292"/>
      <c r="E144" s="292"/>
      <c r="F144" s="293"/>
      <c r="G144" s="292"/>
      <c r="H144" s="292"/>
      <c r="I144" s="292"/>
      <c r="J144" s="292"/>
      <c r="K144" s="292"/>
    </row>
    <row r="145" s="1" customFormat="1" ht="18.75" customHeight="1">
      <c r="B145" s="264"/>
      <c r="C145" s="264"/>
      <c r="D145" s="264"/>
      <c r="E145" s="264"/>
      <c r="F145" s="264"/>
      <c r="G145" s="264"/>
      <c r="H145" s="264"/>
      <c r="I145" s="264"/>
      <c r="J145" s="264"/>
      <c r="K145" s="264"/>
    </row>
    <row r="146" s="1" customFormat="1" ht="7.5" customHeight="1">
      <c r="B146" s="265"/>
      <c r="C146" s="266"/>
      <c r="D146" s="266"/>
      <c r="E146" s="266"/>
      <c r="F146" s="266"/>
      <c r="G146" s="266"/>
      <c r="H146" s="266"/>
      <c r="I146" s="266"/>
      <c r="J146" s="266"/>
      <c r="K146" s="267"/>
    </row>
    <row r="147" s="1" customFormat="1" ht="45" customHeight="1">
      <c r="B147" s="268"/>
      <c r="C147" s="269" t="s">
        <v>614</v>
      </c>
      <c r="D147" s="269"/>
      <c r="E147" s="269"/>
      <c r="F147" s="269"/>
      <c r="G147" s="269"/>
      <c r="H147" s="269"/>
      <c r="I147" s="269"/>
      <c r="J147" s="269"/>
      <c r="K147" s="270"/>
    </row>
    <row r="148" s="1" customFormat="1" ht="17.25" customHeight="1">
      <c r="B148" s="268"/>
      <c r="C148" s="271" t="s">
        <v>549</v>
      </c>
      <c r="D148" s="271"/>
      <c r="E148" s="271"/>
      <c r="F148" s="271" t="s">
        <v>550</v>
      </c>
      <c r="G148" s="272"/>
      <c r="H148" s="271" t="s">
        <v>57</v>
      </c>
      <c r="I148" s="271" t="s">
        <v>60</v>
      </c>
      <c r="J148" s="271" t="s">
        <v>551</v>
      </c>
      <c r="K148" s="270"/>
    </row>
    <row r="149" s="1" customFormat="1" ht="17.25" customHeight="1">
      <c r="B149" s="268"/>
      <c r="C149" s="273" t="s">
        <v>552</v>
      </c>
      <c r="D149" s="273"/>
      <c r="E149" s="273"/>
      <c r="F149" s="274" t="s">
        <v>553</v>
      </c>
      <c r="G149" s="275"/>
      <c r="H149" s="273"/>
      <c r="I149" s="273"/>
      <c r="J149" s="273" t="s">
        <v>554</v>
      </c>
      <c r="K149" s="270"/>
    </row>
    <row r="150" s="1" customFormat="1" ht="5.25" customHeight="1">
      <c r="B150" s="281"/>
      <c r="C150" s="276"/>
      <c r="D150" s="276"/>
      <c r="E150" s="276"/>
      <c r="F150" s="276"/>
      <c r="G150" s="277"/>
      <c r="H150" s="276"/>
      <c r="I150" s="276"/>
      <c r="J150" s="276"/>
      <c r="K150" s="304"/>
    </row>
    <row r="151" s="1" customFormat="1" ht="15" customHeight="1">
      <c r="B151" s="281"/>
      <c r="C151" s="308" t="s">
        <v>558</v>
      </c>
      <c r="D151" s="256"/>
      <c r="E151" s="256"/>
      <c r="F151" s="309" t="s">
        <v>555</v>
      </c>
      <c r="G151" s="256"/>
      <c r="H151" s="308" t="s">
        <v>595</v>
      </c>
      <c r="I151" s="308" t="s">
        <v>557</v>
      </c>
      <c r="J151" s="308">
        <v>120</v>
      </c>
      <c r="K151" s="304"/>
    </row>
    <row r="152" s="1" customFormat="1" ht="15" customHeight="1">
      <c r="B152" s="281"/>
      <c r="C152" s="308" t="s">
        <v>604</v>
      </c>
      <c r="D152" s="256"/>
      <c r="E152" s="256"/>
      <c r="F152" s="309" t="s">
        <v>555</v>
      </c>
      <c r="G152" s="256"/>
      <c r="H152" s="308" t="s">
        <v>615</v>
      </c>
      <c r="I152" s="308" t="s">
        <v>557</v>
      </c>
      <c r="J152" s="308" t="s">
        <v>606</v>
      </c>
      <c r="K152" s="304"/>
    </row>
    <row r="153" s="1" customFormat="1" ht="15" customHeight="1">
      <c r="B153" s="281"/>
      <c r="C153" s="308" t="s">
        <v>503</v>
      </c>
      <c r="D153" s="256"/>
      <c r="E153" s="256"/>
      <c r="F153" s="309" t="s">
        <v>555</v>
      </c>
      <c r="G153" s="256"/>
      <c r="H153" s="308" t="s">
        <v>616</v>
      </c>
      <c r="I153" s="308" t="s">
        <v>557</v>
      </c>
      <c r="J153" s="308" t="s">
        <v>606</v>
      </c>
      <c r="K153" s="304"/>
    </row>
    <row r="154" s="1" customFormat="1" ht="15" customHeight="1">
      <c r="B154" s="281"/>
      <c r="C154" s="308" t="s">
        <v>560</v>
      </c>
      <c r="D154" s="256"/>
      <c r="E154" s="256"/>
      <c r="F154" s="309" t="s">
        <v>561</v>
      </c>
      <c r="G154" s="256"/>
      <c r="H154" s="308" t="s">
        <v>595</v>
      </c>
      <c r="I154" s="308" t="s">
        <v>557</v>
      </c>
      <c r="J154" s="308">
        <v>50</v>
      </c>
      <c r="K154" s="304"/>
    </row>
    <row r="155" s="1" customFormat="1" ht="15" customHeight="1">
      <c r="B155" s="281"/>
      <c r="C155" s="308" t="s">
        <v>563</v>
      </c>
      <c r="D155" s="256"/>
      <c r="E155" s="256"/>
      <c r="F155" s="309" t="s">
        <v>555</v>
      </c>
      <c r="G155" s="256"/>
      <c r="H155" s="308" t="s">
        <v>595</v>
      </c>
      <c r="I155" s="308" t="s">
        <v>565</v>
      </c>
      <c r="J155" s="308"/>
      <c r="K155" s="304"/>
    </row>
    <row r="156" s="1" customFormat="1" ht="15" customHeight="1">
      <c r="B156" s="281"/>
      <c r="C156" s="308" t="s">
        <v>574</v>
      </c>
      <c r="D156" s="256"/>
      <c r="E156" s="256"/>
      <c r="F156" s="309" t="s">
        <v>561</v>
      </c>
      <c r="G156" s="256"/>
      <c r="H156" s="308" t="s">
        <v>595</v>
      </c>
      <c r="I156" s="308" t="s">
        <v>557</v>
      </c>
      <c r="J156" s="308">
        <v>50</v>
      </c>
      <c r="K156" s="304"/>
    </row>
    <row r="157" s="1" customFormat="1" ht="15" customHeight="1">
      <c r="B157" s="281"/>
      <c r="C157" s="308" t="s">
        <v>582</v>
      </c>
      <c r="D157" s="256"/>
      <c r="E157" s="256"/>
      <c r="F157" s="309" t="s">
        <v>561</v>
      </c>
      <c r="G157" s="256"/>
      <c r="H157" s="308" t="s">
        <v>595</v>
      </c>
      <c r="I157" s="308" t="s">
        <v>557</v>
      </c>
      <c r="J157" s="308">
        <v>50</v>
      </c>
      <c r="K157" s="304"/>
    </row>
    <row r="158" s="1" customFormat="1" ht="15" customHeight="1">
      <c r="B158" s="281"/>
      <c r="C158" s="308" t="s">
        <v>580</v>
      </c>
      <c r="D158" s="256"/>
      <c r="E158" s="256"/>
      <c r="F158" s="309" t="s">
        <v>561</v>
      </c>
      <c r="G158" s="256"/>
      <c r="H158" s="308" t="s">
        <v>595</v>
      </c>
      <c r="I158" s="308" t="s">
        <v>557</v>
      </c>
      <c r="J158" s="308">
        <v>50</v>
      </c>
      <c r="K158" s="304"/>
    </row>
    <row r="159" s="1" customFormat="1" ht="15" customHeight="1">
      <c r="B159" s="281"/>
      <c r="C159" s="308" t="s">
        <v>85</v>
      </c>
      <c r="D159" s="256"/>
      <c r="E159" s="256"/>
      <c r="F159" s="309" t="s">
        <v>555</v>
      </c>
      <c r="G159" s="256"/>
      <c r="H159" s="308" t="s">
        <v>617</v>
      </c>
      <c r="I159" s="308" t="s">
        <v>557</v>
      </c>
      <c r="J159" s="308" t="s">
        <v>618</v>
      </c>
      <c r="K159" s="304"/>
    </row>
    <row r="160" s="1" customFormat="1" ht="15" customHeight="1">
      <c r="B160" s="281"/>
      <c r="C160" s="308" t="s">
        <v>619</v>
      </c>
      <c r="D160" s="256"/>
      <c r="E160" s="256"/>
      <c r="F160" s="309" t="s">
        <v>555</v>
      </c>
      <c r="G160" s="256"/>
      <c r="H160" s="308" t="s">
        <v>620</v>
      </c>
      <c r="I160" s="308" t="s">
        <v>590</v>
      </c>
      <c r="J160" s="308"/>
      <c r="K160" s="304"/>
    </row>
    <row r="161" s="1" customFormat="1" ht="15" customHeight="1">
      <c r="B161" s="310"/>
      <c r="C161" s="290"/>
      <c r="D161" s="290"/>
      <c r="E161" s="290"/>
      <c r="F161" s="290"/>
      <c r="G161" s="290"/>
      <c r="H161" s="290"/>
      <c r="I161" s="290"/>
      <c r="J161" s="290"/>
      <c r="K161" s="311"/>
    </row>
    <row r="162" s="1" customFormat="1" ht="18.75" customHeight="1">
      <c r="B162" s="292"/>
      <c r="C162" s="302"/>
      <c r="D162" s="302"/>
      <c r="E162" s="302"/>
      <c r="F162" s="312"/>
      <c r="G162" s="302"/>
      <c r="H162" s="302"/>
      <c r="I162" s="302"/>
      <c r="J162" s="302"/>
      <c r="K162" s="292"/>
    </row>
    <row r="163" s="1" customFormat="1" ht="18.75" customHeight="1">
      <c r="B163" s="264"/>
      <c r="C163" s="264"/>
      <c r="D163" s="264"/>
      <c r="E163" s="264"/>
      <c r="F163" s="264"/>
      <c r="G163" s="264"/>
      <c r="H163" s="264"/>
      <c r="I163" s="264"/>
      <c r="J163" s="264"/>
      <c r="K163" s="264"/>
    </row>
    <row r="164" s="1" customFormat="1" ht="7.5" customHeight="1">
      <c r="B164" s="243"/>
      <c r="C164" s="244"/>
      <c r="D164" s="244"/>
      <c r="E164" s="244"/>
      <c r="F164" s="244"/>
      <c r="G164" s="244"/>
      <c r="H164" s="244"/>
      <c r="I164" s="244"/>
      <c r="J164" s="244"/>
      <c r="K164" s="245"/>
    </row>
    <row r="165" s="1" customFormat="1" ht="45" customHeight="1">
      <c r="B165" s="246"/>
      <c r="C165" s="247" t="s">
        <v>621</v>
      </c>
      <c r="D165" s="247"/>
      <c r="E165" s="247"/>
      <c r="F165" s="247"/>
      <c r="G165" s="247"/>
      <c r="H165" s="247"/>
      <c r="I165" s="247"/>
      <c r="J165" s="247"/>
      <c r="K165" s="248"/>
    </row>
    <row r="166" s="1" customFormat="1" ht="17.25" customHeight="1">
      <c r="B166" s="246"/>
      <c r="C166" s="271" t="s">
        <v>549</v>
      </c>
      <c r="D166" s="271"/>
      <c r="E166" s="271"/>
      <c r="F166" s="271" t="s">
        <v>550</v>
      </c>
      <c r="G166" s="313"/>
      <c r="H166" s="314" t="s">
        <v>57</v>
      </c>
      <c r="I166" s="314" t="s">
        <v>60</v>
      </c>
      <c r="J166" s="271" t="s">
        <v>551</v>
      </c>
      <c r="K166" s="248"/>
    </row>
    <row r="167" s="1" customFormat="1" ht="17.25" customHeight="1">
      <c r="B167" s="249"/>
      <c r="C167" s="273" t="s">
        <v>552</v>
      </c>
      <c r="D167" s="273"/>
      <c r="E167" s="273"/>
      <c r="F167" s="274" t="s">
        <v>553</v>
      </c>
      <c r="G167" s="315"/>
      <c r="H167" s="316"/>
      <c r="I167" s="316"/>
      <c r="J167" s="273" t="s">
        <v>554</v>
      </c>
      <c r="K167" s="251"/>
    </row>
    <row r="168" s="1" customFormat="1" ht="5.25" customHeight="1">
      <c r="B168" s="281"/>
      <c r="C168" s="276"/>
      <c r="D168" s="276"/>
      <c r="E168" s="276"/>
      <c r="F168" s="276"/>
      <c r="G168" s="277"/>
      <c r="H168" s="276"/>
      <c r="I168" s="276"/>
      <c r="J168" s="276"/>
      <c r="K168" s="304"/>
    </row>
    <row r="169" s="1" customFormat="1" ht="15" customHeight="1">
      <c r="B169" s="281"/>
      <c r="C169" s="256" t="s">
        <v>558</v>
      </c>
      <c r="D169" s="256"/>
      <c r="E169" s="256"/>
      <c r="F169" s="279" t="s">
        <v>555</v>
      </c>
      <c r="G169" s="256"/>
      <c r="H169" s="256" t="s">
        <v>595</v>
      </c>
      <c r="I169" s="256" t="s">
        <v>557</v>
      </c>
      <c r="J169" s="256">
        <v>120</v>
      </c>
      <c r="K169" s="304"/>
    </row>
    <row r="170" s="1" customFormat="1" ht="15" customHeight="1">
      <c r="B170" s="281"/>
      <c r="C170" s="256" t="s">
        <v>604</v>
      </c>
      <c r="D170" s="256"/>
      <c r="E170" s="256"/>
      <c r="F170" s="279" t="s">
        <v>555</v>
      </c>
      <c r="G170" s="256"/>
      <c r="H170" s="256" t="s">
        <v>605</v>
      </c>
      <c r="I170" s="256" t="s">
        <v>557</v>
      </c>
      <c r="J170" s="256" t="s">
        <v>606</v>
      </c>
      <c r="K170" s="304"/>
    </row>
    <row r="171" s="1" customFormat="1" ht="15" customHeight="1">
      <c r="B171" s="281"/>
      <c r="C171" s="256" t="s">
        <v>503</v>
      </c>
      <c r="D171" s="256"/>
      <c r="E171" s="256"/>
      <c r="F171" s="279" t="s">
        <v>555</v>
      </c>
      <c r="G171" s="256"/>
      <c r="H171" s="256" t="s">
        <v>622</v>
      </c>
      <c r="I171" s="256" t="s">
        <v>557</v>
      </c>
      <c r="J171" s="256" t="s">
        <v>606</v>
      </c>
      <c r="K171" s="304"/>
    </row>
    <row r="172" s="1" customFormat="1" ht="15" customHeight="1">
      <c r="B172" s="281"/>
      <c r="C172" s="256" t="s">
        <v>560</v>
      </c>
      <c r="D172" s="256"/>
      <c r="E172" s="256"/>
      <c r="F172" s="279" t="s">
        <v>561</v>
      </c>
      <c r="G172" s="256"/>
      <c r="H172" s="256" t="s">
        <v>622</v>
      </c>
      <c r="I172" s="256" t="s">
        <v>557</v>
      </c>
      <c r="J172" s="256">
        <v>50</v>
      </c>
      <c r="K172" s="304"/>
    </row>
    <row r="173" s="1" customFormat="1" ht="15" customHeight="1">
      <c r="B173" s="281"/>
      <c r="C173" s="256" t="s">
        <v>563</v>
      </c>
      <c r="D173" s="256"/>
      <c r="E173" s="256"/>
      <c r="F173" s="279" t="s">
        <v>555</v>
      </c>
      <c r="G173" s="256"/>
      <c r="H173" s="256" t="s">
        <v>622</v>
      </c>
      <c r="I173" s="256" t="s">
        <v>565</v>
      </c>
      <c r="J173" s="256"/>
      <c r="K173" s="304"/>
    </row>
    <row r="174" s="1" customFormat="1" ht="15" customHeight="1">
      <c r="B174" s="281"/>
      <c r="C174" s="256" t="s">
        <v>574</v>
      </c>
      <c r="D174" s="256"/>
      <c r="E174" s="256"/>
      <c r="F174" s="279" t="s">
        <v>561</v>
      </c>
      <c r="G174" s="256"/>
      <c r="H174" s="256" t="s">
        <v>622</v>
      </c>
      <c r="I174" s="256" t="s">
        <v>557</v>
      </c>
      <c r="J174" s="256">
        <v>50</v>
      </c>
      <c r="K174" s="304"/>
    </row>
    <row r="175" s="1" customFormat="1" ht="15" customHeight="1">
      <c r="B175" s="281"/>
      <c r="C175" s="256" t="s">
        <v>582</v>
      </c>
      <c r="D175" s="256"/>
      <c r="E175" s="256"/>
      <c r="F175" s="279" t="s">
        <v>561</v>
      </c>
      <c r="G175" s="256"/>
      <c r="H175" s="256" t="s">
        <v>622</v>
      </c>
      <c r="I175" s="256" t="s">
        <v>557</v>
      </c>
      <c r="J175" s="256">
        <v>50</v>
      </c>
      <c r="K175" s="304"/>
    </row>
    <row r="176" s="1" customFormat="1" ht="15" customHeight="1">
      <c r="B176" s="281"/>
      <c r="C176" s="256" t="s">
        <v>580</v>
      </c>
      <c r="D176" s="256"/>
      <c r="E176" s="256"/>
      <c r="F176" s="279" t="s">
        <v>561</v>
      </c>
      <c r="G176" s="256"/>
      <c r="H176" s="256" t="s">
        <v>622</v>
      </c>
      <c r="I176" s="256" t="s">
        <v>557</v>
      </c>
      <c r="J176" s="256">
        <v>50</v>
      </c>
      <c r="K176" s="304"/>
    </row>
    <row r="177" s="1" customFormat="1" ht="15" customHeight="1">
      <c r="B177" s="281"/>
      <c r="C177" s="256" t="s">
        <v>106</v>
      </c>
      <c r="D177" s="256"/>
      <c r="E177" s="256"/>
      <c r="F177" s="279" t="s">
        <v>555</v>
      </c>
      <c r="G177" s="256"/>
      <c r="H177" s="256" t="s">
        <v>623</v>
      </c>
      <c r="I177" s="256" t="s">
        <v>624</v>
      </c>
      <c r="J177" s="256"/>
      <c r="K177" s="304"/>
    </row>
    <row r="178" s="1" customFormat="1" ht="15" customHeight="1">
      <c r="B178" s="281"/>
      <c r="C178" s="256" t="s">
        <v>60</v>
      </c>
      <c r="D178" s="256"/>
      <c r="E178" s="256"/>
      <c r="F178" s="279" t="s">
        <v>555</v>
      </c>
      <c r="G178" s="256"/>
      <c r="H178" s="256" t="s">
        <v>625</v>
      </c>
      <c r="I178" s="256" t="s">
        <v>626</v>
      </c>
      <c r="J178" s="256">
        <v>1</v>
      </c>
      <c r="K178" s="304"/>
    </row>
    <row r="179" s="1" customFormat="1" ht="15" customHeight="1">
      <c r="B179" s="281"/>
      <c r="C179" s="256" t="s">
        <v>56</v>
      </c>
      <c r="D179" s="256"/>
      <c r="E179" s="256"/>
      <c r="F179" s="279" t="s">
        <v>555</v>
      </c>
      <c r="G179" s="256"/>
      <c r="H179" s="256" t="s">
        <v>627</v>
      </c>
      <c r="I179" s="256" t="s">
        <v>557</v>
      </c>
      <c r="J179" s="256">
        <v>20</v>
      </c>
      <c r="K179" s="304"/>
    </row>
    <row r="180" s="1" customFormat="1" ht="15" customHeight="1">
      <c r="B180" s="281"/>
      <c r="C180" s="256" t="s">
        <v>57</v>
      </c>
      <c r="D180" s="256"/>
      <c r="E180" s="256"/>
      <c r="F180" s="279" t="s">
        <v>555</v>
      </c>
      <c r="G180" s="256"/>
      <c r="H180" s="256" t="s">
        <v>628</v>
      </c>
      <c r="I180" s="256" t="s">
        <v>557</v>
      </c>
      <c r="J180" s="256">
        <v>255</v>
      </c>
      <c r="K180" s="304"/>
    </row>
    <row r="181" s="1" customFormat="1" ht="15" customHeight="1">
      <c r="B181" s="281"/>
      <c r="C181" s="256" t="s">
        <v>107</v>
      </c>
      <c r="D181" s="256"/>
      <c r="E181" s="256"/>
      <c r="F181" s="279" t="s">
        <v>555</v>
      </c>
      <c r="G181" s="256"/>
      <c r="H181" s="256" t="s">
        <v>519</v>
      </c>
      <c r="I181" s="256" t="s">
        <v>557</v>
      </c>
      <c r="J181" s="256">
        <v>10</v>
      </c>
      <c r="K181" s="304"/>
    </row>
    <row r="182" s="1" customFormat="1" ht="15" customHeight="1">
      <c r="B182" s="281"/>
      <c r="C182" s="256" t="s">
        <v>108</v>
      </c>
      <c r="D182" s="256"/>
      <c r="E182" s="256"/>
      <c r="F182" s="279" t="s">
        <v>555</v>
      </c>
      <c r="G182" s="256"/>
      <c r="H182" s="256" t="s">
        <v>629</v>
      </c>
      <c r="I182" s="256" t="s">
        <v>590</v>
      </c>
      <c r="J182" s="256"/>
      <c r="K182" s="304"/>
    </row>
    <row r="183" s="1" customFormat="1" ht="15" customHeight="1">
      <c r="B183" s="281"/>
      <c r="C183" s="256" t="s">
        <v>630</v>
      </c>
      <c r="D183" s="256"/>
      <c r="E183" s="256"/>
      <c r="F183" s="279" t="s">
        <v>555</v>
      </c>
      <c r="G183" s="256"/>
      <c r="H183" s="256" t="s">
        <v>631</v>
      </c>
      <c r="I183" s="256" t="s">
        <v>590</v>
      </c>
      <c r="J183" s="256"/>
      <c r="K183" s="304"/>
    </row>
    <row r="184" s="1" customFormat="1" ht="15" customHeight="1">
      <c r="B184" s="281"/>
      <c r="C184" s="256" t="s">
        <v>619</v>
      </c>
      <c r="D184" s="256"/>
      <c r="E184" s="256"/>
      <c r="F184" s="279" t="s">
        <v>555</v>
      </c>
      <c r="G184" s="256"/>
      <c r="H184" s="256" t="s">
        <v>632</v>
      </c>
      <c r="I184" s="256" t="s">
        <v>590</v>
      </c>
      <c r="J184" s="256"/>
      <c r="K184" s="304"/>
    </row>
    <row r="185" s="1" customFormat="1" ht="15" customHeight="1">
      <c r="B185" s="281"/>
      <c r="C185" s="256" t="s">
        <v>110</v>
      </c>
      <c r="D185" s="256"/>
      <c r="E185" s="256"/>
      <c r="F185" s="279" t="s">
        <v>561</v>
      </c>
      <c r="G185" s="256"/>
      <c r="H185" s="256" t="s">
        <v>633</v>
      </c>
      <c r="I185" s="256" t="s">
        <v>557</v>
      </c>
      <c r="J185" s="256">
        <v>50</v>
      </c>
      <c r="K185" s="304"/>
    </row>
    <row r="186" s="1" customFormat="1" ht="15" customHeight="1">
      <c r="B186" s="281"/>
      <c r="C186" s="256" t="s">
        <v>634</v>
      </c>
      <c r="D186" s="256"/>
      <c r="E186" s="256"/>
      <c r="F186" s="279" t="s">
        <v>561</v>
      </c>
      <c r="G186" s="256"/>
      <c r="H186" s="256" t="s">
        <v>635</v>
      </c>
      <c r="I186" s="256" t="s">
        <v>636</v>
      </c>
      <c r="J186" s="256"/>
      <c r="K186" s="304"/>
    </row>
    <row r="187" s="1" customFormat="1" ht="15" customHeight="1">
      <c r="B187" s="281"/>
      <c r="C187" s="256" t="s">
        <v>637</v>
      </c>
      <c r="D187" s="256"/>
      <c r="E187" s="256"/>
      <c r="F187" s="279" t="s">
        <v>561</v>
      </c>
      <c r="G187" s="256"/>
      <c r="H187" s="256" t="s">
        <v>638</v>
      </c>
      <c r="I187" s="256" t="s">
        <v>636</v>
      </c>
      <c r="J187" s="256"/>
      <c r="K187" s="304"/>
    </row>
    <row r="188" s="1" customFormat="1" ht="15" customHeight="1">
      <c r="B188" s="281"/>
      <c r="C188" s="256" t="s">
        <v>639</v>
      </c>
      <c r="D188" s="256"/>
      <c r="E188" s="256"/>
      <c r="F188" s="279" t="s">
        <v>561</v>
      </c>
      <c r="G188" s="256"/>
      <c r="H188" s="256" t="s">
        <v>640</v>
      </c>
      <c r="I188" s="256" t="s">
        <v>636</v>
      </c>
      <c r="J188" s="256"/>
      <c r="K188" s="304"/>
    </row>
    <row r="189" s="1" customFormat="1" ht="15" customHeight="1">
      <c r="B189" s="281"/>
      <c r="C189" s="317" t="s">
        <v>641</v>
      </c>
      <c r="D189" s="256"/>
      <c r="E189" s="256"/>
      <c r="F189" s="279" t="s">
        <v>561</v>
      </c>
      <c r="G189" s="256"/>
      <c r="H189" s="256" t="s">
        <v>642</v>
      </c>
      <c r="I189" s="256" t="s">
        <v>643</v>
      </c>
      <c r="J189" s="318" t="s">
        <v>644</v>
      </c>
      <c r="K189" s="304"/>
    </row>
    <row r="190" s="15" customFormat="1" ht="15" customHeight="1">
      <c r="B190" s="319"/>
      <c r="C190" s="320" t="s">
        <v>645</v>
      </c>
      <c r="D190" s="321"/>
      <c r="E190" s="321"/>
      <c r="F190" s="322" t="s">
        <v>561</v>
      </c>
      <c r="G190" s="321"/>
      <c r="H190" s="321" t="s">
        <v>646</v>
      </c>
      <c r="I190" s="321" t="s">
        <v>643</v>
      </c>
      <c r="J190" s="323" t="s">
        <v>644</v>
      </c>
      <c r="K190" s="324"/>
    </row>
    <row r="191" s="1" customFormat="1" ht="15" customHeight="1">
      <c r="B191" s="281"/>
      <c r="C191" s="317" t="s">
        <v>45</v>
      </c>
      <c r="D191" s="256"/>
      <c r="E191" s="256"/>
      <c r="F191" s="279" t="s">
        <v>555</v>
      </c>
      <c r="G191" s="256"/>
      <c r="H191" s="253" t="s">
        <v>647</v>
      </c>
      <c r="I191" s="256" t="s">
        <v>648</v>
      </c>
      <c r="J191" s="256"/>
      <c r="K191" s="304"/>
    </row>
    <row r="192" s="1" customFormat="1" ht="15" customHeight="1">
      <c r="B192" s="281"/>
      <c r="C192" s="317" t="s">
        <v>649</v>
      </c>
      <c r="D192" s="256"/>
      <c r="E192" s="256"/>
      <c r="F192" s="279" t="s">
        <v>555</v>
      </c>
      <c r="G192" s="256"/>
      <c r="H192" s="256" t="s">
        <v>650</v>
      </c>
      <c r="I192" s="256" t="s">
        <v>590</v>
      </c>
      <c r="J192" s="256"/>
      <c r="K192" s="304"/>
    </row>
    <row r="193" s="1" customFormat="1" ht="15" customHeight="1">
      <c r="B193" s="281"/>
      <c r="C193" s="317" t="s">
        <v>651</v>
      </c>
      <c r="D193" s="256"/>
      <c r="E193" s="256"/>
      <c r="F193" s="279" t="s">
        <v>555</v>
      </c>
      <c r="G193" s="256"/>
      <c r="H193" s="256" t="s">
        <v>652</v>
      </c>
      <c r="I193" s="256" t="s">
        <v>590</v>
      </c>
      <c r="J193" s="256"/>
      <c r="K193" s="304"/>
    </row>
    <row r="194" s="1" customFormat="1" ht="15" customHeight="1">
      <c r="B194" s="281"/>
      <c r="C194" s="317" t="s">
        <v>653</v>
      </c>
      <c r="D194" s="256"/>
      <c r="E194" s="256"/>
      <c r="F194" s="279" t="s">
        <v>561</v>
      </c>
      <c r="G194" s="256"/>
      <c r="H194" s="256" t="s">
        <v>654</v>
      </c>
      <c r="I194" s="256" t="s">
        <v>590</v>
      </c>
      <c r="J194" s="256"/>
      <c r="K194" s="304"/>
    </row>
    <row r="195" s="1" customFormat="1" ht="15" customHeight="1">
      <c r="B195" s="310"/>
      <c r="C195" s="325"/>
      <c r="D195" s="290"/>
      <c r="E195" s="290"/>
      <c r="F195" s="290"/>
      <c r="G195" s="290"/>
      <c r="H195" s="290"/>
      <c r="I195" s="290"/>
      <c r="J195" s="290"/>
      <c r="K195" s="311"/>
    </row>
    <row r="196" s="1" customFormat="1" ht="18.75" customHeight="1">
      <c r="B196" s="292"/>
      <c r="C196" s="302"/>
      <c r="D196" s="302"/>
      <c r="E196" s="302"/>
      <c r="F196" s="312"/>
      <c r="G196" s="302"/>
      <c r="H196" s="302"/>
      <c r="I196" s="302"/>
      <c r="J196" s="302"/>
      <c r="K196" s="292"/>
    </row>
    <row r="197" s="1" customFormat="1" ht="18.75" customHeight="1">
      <c r="B197" s="292"/>
      <c r="C197" s="302"/>
      <c r="D197" s="302"/>
      <c r="E197" s="302"/>
      <c r="F197" s="312"/>
      <c r="G197" s="302"/>
      <c r="H197" s="302"/>
      <c r="I197" s="302"/>
      <c r="J197" s="302"/>
      <c r="K197" s="292"/>
    </row>
    <row r="198" s="1" customFormat="1" ht="18.75" customHeight="1">
      <c r="B198" s="264"/>
      <c r="C198" s="264"/>
      <c r="D198" s="264"/>
      <c r="E198" s="264"/>
      <c r="F198" s="264"/>
      <c r="G198" s="264"/>
      <c r="H198" s="264"/>
      <c r="I198" s="264"/>
      <c r="J198" s="264"/>
      <c r="K198" s="264"/>
    </row>
    <row r="199" s="1" customFormat="1" ht="13.5">
      <c r="B199" s="243"/>
      <c r="C199" s="244"/>
      <c r="D199" s="244"/>
      <c r="E199" s="244"/>
      <c r="F199" s="244"/>
      <c r="G199" s="244"/>
      <c r="H199" s="244"/>
      <c r="I199" s="244"/>
      <c r="J199" s="244"/>
      <c r="K199" s="245"/>
    </row>
    <row r="200" s="1" customFormat="1" ht="21">
      <c r="B200" s="246"/>
      <c r="C200" s="247" t="s">
        <v>655</v>
      </c>
      <c r="D200" s="247"/>
      <c r="E200" s="247"/>
      <c r="F200" s="247"/>
      <c r="G200" s="247"/>
      <c r="H200" s="247"/>
      <c r="I200" s="247"/>
      <c r="J200" s="247"/>
      <c r="K200" s="248"/>
    </row>
    <row r="201" s="1" customFormat="1" ht="25.5" customHeight="1">
      <c r="B201" s="246"/>
      <c r="C201" s="326" t="s">
        <v>656</v>
      </c>
      <c r="D201" s="326"/>
      <c r="E201" s="326"/>
      <c r="F201" s="326" t="s">
        <v>657</v>
      </c>
      <c r="G201" s="327"/>
      <c r="H201" s="326" t="s">
        <v>658</v>
      </c>
      <c r="I201" s="326"/>
      <c r="J201" s="326"/>
      <c r="K201" s="248"/>
    </row>
    <row r="202" s="1" customFormat="1" ht="5.25" customHeight="1">
      <c r="B202" s="281"/>
      <c r="C202" s="276"/>
      <c r="D202" s="276"/>
      <c r="E202" s="276"/>
      <c r="F202" s="276"/>
      <c r="G202" s="302"/>
      <c r="H202" s="276"/>
      <c r="I202" s="276"/>
      <c r="J202" s="276"/>
      <c r="K202" s="304"/>
    </row>
    <row r="203" s="1" customFormat="1" ht="15" customHeight="1">
      <c r="B203" s="281"/>
      <c r="C203" s="256" t="s">
        <v>648</v>
      </c>
      <c r="D203" s="256"/>
      <c r="E203" s="256"/>
      <c r="F203" s="279" t="s">
        <v>46</v>
      </c>
      <c r="G203" s="256"/>
      <c r="H203" s="256" t="s">
        <v>659</v>
      </c>
      <c r="I203" s="256"/>
      <c r="J203" s="256"/>
      <c r="K203" s="304"/>
    </row>
    <row r="204" s="1" customFormat="1" ht="15" customHeight="1">
      <c r="B204" s="281"/>
      <c r="C204" s="256"/>
      <c r="D204" s="256"/>
      <c r="E204" s="256"/>
      <c r="F204" s="279" t="s">
        <v>47</v>
      </c>
      <c r="G204" s="256"/>
      <c r="H204" s="256" t="s">
        <v>660</v>
      </c>
      <c r="I204" s="256"/>
      <c r="J204" s="256"/>
      <c r="K204" s="304"/>
    </row>
    <row r="205" s="1" customFormat="1" ht="15" customHeight="1">
      <c r="B205" s="281"/>
      <c r="C205" s="256"/>
      <c r="D205" s="256"/>
      <c r="E205" s="256"/>
      <c r="F205" s="279" t="s">
        <v>50</v>
      </c>
      <c r="G205" s="256"/>
      <c r="H205" s="256" t="s">
        <v>661</v>
      </c>
      <c r="I205" s="256"/>
      <c r="J205" s="256"/>
      <c r="K205" s="304"/>
    </row>
    <row r="206" s="1" customFormat="1" ht="15" customHeight="1">
      <c r="B206" s="281"/>
      <c r="C206" s="256"/>
      <c r="D206" s="256"/>
      <c r="E206" s="256"/>
      <c r="F206" s="279" t="s">
        <v>48</v>
      </c>
      <c r="G206" s="256"/>
      <c r="H206" s="256" t="s">
        <v>662</v>
      </c>
      <c r="I206" s="256"/>
      <c r="J206" s="256"/>
      <c r="K206" s="304"/>
    </row>
    <row r="207" s="1" customFormat="1" ht="15" customHeight="1">
      <c r="B207" s="281"/>
      <c r="C207" s="256"/>
      <c r="D207" s="256"/>
      <c r="E207" s="256"/>
      <c r="F207" s="279" t="s">
        <v>49</v>
      </c>
      <c r="G207" s="256"/>
      <c r="H207" s="256" t="s">
        <v>663</v>
      </c>
      <c r="I207" s="256"/>
      <c r="J207" s="256"/>
      <c r="K207" s="304"/>
    </row>
    <row r="208" s="1" customFormat="1" ht="15" customHeight="1">
      <c r="B208" s="281"/>
      <c r="C208" s="256"/>
      <c r="D208" s="256"/>
      <c r="E208" s="256"/>
      <c r="F208" s="279"/>
      <c r="G208" s="256"/>
      <c r="H208" s="256"/>
      <c r="I208" s="256"/>
      <c r="J208" s="256"/>
      <c r="K208" s="304"/>
    </row>
    <row r="209" s="1" customFormat="1" ht="15" customHeight="1">
      <c r="B209" s="281"/>
      <c r="C209" s="256" t="s">
        <v>602</v>
      </c>
      <c r="D209" s="256"/>
      <c r="E209" s="256"/>
      <c r="F209" s="279" t="s">
        <v>79</v>
      </c>
      <c r="G209" s="256"/>
      <c r="H209" s="256" t="s">
        <v>664</v>
      </c>
      <c r="I209" s="256"/>
      <c r="J209" s="256"/>
      <c r="K209" s="304"/>
    </row>
    <row r="210" s="1" customFormat="1" ht="15" customHeight="1">
      <c r="B210" s="281"/>
      <c r="C210" s="256"/>
      <c r="D210" s="256"/>
      <c r="E210" s="256"/>
      <c r="F210" s="279" t="s">
        <v>497</v>
      </c>
      <c r="G210" s="256"/>
      <c r="H210" s="256" t="s">
        <v>498</v>
      </c>
      <c r="I210" s="256"/>
      <c r="J210" s="256"/>
      <c r="K210" s="304"/>
    </row>
    <row r="211" s="1" customFormat="1" ht="15" customHeight="1">
      <c r="B211" s="281"/>
      <c r="C211" s="256"/>
      <c r="D211" s="256"/>
      <c r="E211" s="256"/>
      <c r="F211" s="279" t="s">
        <v>495</v>
      </c>
      <c r="G211" s="256"/>
      <c r="H211" s="256" t="s">
        <v>665</v>
      </c>
      <c r="I211" s="256"/>
      <c r="J211" s="256"/>
      <c r="K211" s="304"/>
    </row>
    <row r="212" s="1" customFormat="1" ht="15" customHeight="1">
      <c r="B212" s="328"/>
      <c r="C212" s="256"/>
      <c r="D212" s="256"/>
      <c r="E212" s="256"/>
      <c r="F212" s="279" t="s">
        <v>499</v>
      </c>
      <c r="G212" s="317"/>
      <c r="H212" s="308" t="s">
        <v>500</v>
      </c>
      <c r="I212" s="308"/>
      <c r="J212" s="308"/>
      <c r="K212" s="329"/>
    </row>
    <row r="213" s="1" customFormat="1" ht="15" customHeight="1">
      <c r="B213" s="328"/>
      <c r="C213" s="256"/>
      <c r="D213" s="256"/>
      <c r="E213" s="256"/>
      <c r="F213" s="279" t="s">
        <v>501</v>
      </c>
      <c r="G213" s="317"/>
      <c r="H213" s="308" t="s">
        <v>478</v>
      </c>
      <c r="I213" s="308"/>
      <c r="J213" s="308"/>
      <c r="K213" s="329"/>
    </row>
    <row r="214" s="1" customFormat="1" ht="15" customHeight="1">
      <c r="B214" s="328"/>
      <c r="C214" s="256"/>
      <c r="D214" s="256"/>
      <c r="E214" s="256"/>
      <c r="F214" s="279"/>
      <c r="G214" s="317"/>
      <c r="H214" s="308"/>
      <c r="I214" s="308"/>
      <c r="J214" s="308"/>
      <c r="K214" s="329"/>
    </row>
    <row r="215" s="1" customFormat="1" ht="15" customHeight="1">
      <c r="B215" s="328"/>
      <c r="C215" s="256" t="s">
        <v>626</v>
      </c>
      <c r="D215" s="256"/>
      <c r="E215" s="256"/>
      <c r="F215" s="279">
        <v>1</v>
      </c>
      <c r="G215" s="317"/>
      <c r="H215" s="308" t="s">
        <v>666</v>
      </c>
      <c r="I215" s="308"/>
      <c r="J215" s="308"/>
      <c r="K215" s="329"/>
    </row>
    <row r="216" s="1" customFormat="1" ht="15" customHeight="1">
      <c r="B216" s="328"/>
      <c r="C216" s="256"/>
      <c r="D216" s="256"/>
      <c r="E216" s="256"/>
      <c r="F216" s="279">
        <v>2</v>
      </c>
      <c r="G216" s="317"/>
      <c r="H216" s="308" t="s">
        <v>667</v>
      </c>
      <c r="I216" s="308"/>
      <c r="J216" s="308"/>
      <c r="K216" s="329"/>
    </row>
    <row r="217" s="1" customFormat="1" ht="15" customHeight="1">
      <c r="B217" s="328"/>
      <c r="C217" s="256"/>
      <c r="D217" s="256"/>
      <c r="E217" s="256"/>
      <c r="F217" s="279">
        <v>3</v>
      </c>
      <c r="G217" s="317"/>
      <c r="H217" s="308" t="s">
        <v>668</v>
      </c>
      <c r="I217" s="308"/>
      <c r="J217" s="308"/>
      <c r="K217" s="329"/>
    </row>
    <row r="218" s="1" customFormat="1" ht="15" customHeight="1">
      <c r="B218" s="328"/>
      <c r="C218" s="256"/>
      <c r="D218" s="256"/>
      <c r="E218" s="256"/>
      <c r="F218" s="279">
        <v>4</v>
      </c>
      <c r="G218" s="317"/>
      <c r="H218" s="308" t="s">
        <v>669</v>
      </c>
      <c r="I218" s="308"/>
      <c r="J218" s="308"/>
      <c r="K218" s="329"/>
    </row>
    <row r="219" s="1" customFormat="1" ht="12.75" customHeight="1">
      <c r="B219" s="330"/>
      <c r="C219" s="331"/>
      <c r="D219" s="331"/>
      <c r="E219" s="331"/>
      <c r="F219" s="331"/>
      <c r="G219" s="331"/>
      <c r="H219" s="331"/>
      <c r="I219" s="331"/>
      <c r="J219" s="331"/>
      <c r="K219" s="33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Zubík</dc:creator>
  <cp:lastModifiedBy>Michal Zubík</cp:lastModifiedBy>
  <dcterms:created xsi:type="dcterms:W3CDTF">2025-08-22T12:53:04Z</dcterms:created>
  <dcterms:modified xsi:type="dcterms:W3CDTF">2025-08-22T12:53:07Z</dcterms:modified>
</cp:coreProperties>
</file>